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traliga_1.kolo" sheetId="1" r:id="rId4"/>
    <sheet state="visible" name="Sheet1" sheetId="2" r:id="rId5"/>
    <sheet state="visible" name="extraliga_2.kolo " sheetId="3" r:id="rId6"/>
    <sheet state="visible" name="extraliga_3.kolo" sheetId="4" r:id="rId7"/>
    <sheet state="visible" name="celkově" sheetId="5" r:id="rId8"/>
    <sheet state="visible" name="Rozpisky extraliga " sheetId="6" r:id="rId9"/>
  </sheets>
  <definedNames/>
  <calcPr/>
</workbook>
</file>

<file path=xl/sharedStrings.xml><?xml version="1.0" encoding="utf-8"?>
<sst xmlns="http://schemas.openxmlformats.org/spreadsheetml/2006/main" count="1042" uniqueCount="222">
  <si>
    <t>Výsledková listina:</t>
  </si>
  <si>
    <t>extraliga, 1.kolo</t>
  </si>
  <si>
    <t>Pořadatel:</t>
  </si>
  <si>
    <t>Michalik Radek</t>
  </si>
  <si>
    <t>Michalík Radek</t>
  </si>
  <si>
    <t>Konáno dne:</t>
  </si>
  <si>
    <t>Garant závodu:</t>
  </si>
  <si>
    <t>Pernický Stanislav</t>
  </si>
  <si>
    <t>Hlavní rozhodčí:</t>
  </si>
  <si>
    <t>Němec Jan</t>
  </si>
  <si>
    <t>1.závod</t>
  </si>
  <si>
    <t>2. závod</t>
  </si>
  <si>
    <t>3. závod</t>
  </si>
  <si>
    <t>Sobota</t>
  </si>
  <si>
    <t>4. závod</t>
  </si>
  <si>
    <t>5.závod</t>
  </si>
  <si>
    <t>6. závod</t>
  </si>
  <si>
    <t>Neděle</t>
  </si>
  <si>
    <t>Celkem - Tým</t>
  </si>
  <si>
    <t>Tým</t>
  </si>
  <si>
    <t>Penalizace</t>
  </si>
  <si>
    <t>Závodník</t>
  </si>
  <si>
    <t>Závod - R/O</t>
  </si>
  <si>
    <t>Los-číslo</t>
  </si>
  <si>
    <t>Počet ryb</t>
  </si>
  <si>
    <t xml:space="preserve">Bodů celkem 
</t>
  </si>
  <si>
    <t>Pořadí jednotlivci</t>
  </si>
  <si>
    <t>Součet umístění - Tým</t>
  </si>
  <si>
    <t>Součet umístění</t>
  </si>
  <si>
    <t>Průběž. pořadí - Tým</t>
  </si>
  <si>
    <t>Bodů celkem</t>
  </si>
  <si>
    <t>Umístění</t>
  </si>
  <si>
    <t>výpočet  sobota</t>
  </si>
  <si>
    <t>výpočet  neděle</t>
  </si>
  <si>
    <t>celkem</t>
  </si>
  <si>
    <t>Body 1.závod</t>
  </si>
  <si>
    <t>Body 2.závod</t>
  </si>
  <si>
    <t>Body 3.závod</t>
  </si>
  <si>
    <t>Body 4.závod</t>
  </si>
  <si>
    <t>Body 5.závod</t>
  </si>
  <si>
    <t>Body 6.závod</t>
  </si>
  <si>
    <t>Celkem za kolo</t>
  </si>
  <si>
    <t>Němec Roman</t>
  </si>
  <si>
    <t>R</t>
  </si>
  <si>
    <t>O</t>
  </si>
  <si>
    <t>Seifried Jakub</t>
  </si>
  <si>
    <t>2</t>
  </si>
  <si>
    <t>Vojáček David</t>
  </si>
  <si>
    <t>Navrátil Miroslav</t>
  </si>
  <si>
    <t>3</t>
  </si>
  <si>
    <t>Svoboda Jakub</t>
  </si>
  <si>
    <t>Svoboda Martin</t>
  </si>
  <si>
    <t>4</t>
  </si>
  <si>
    <t>Adámnek Jan</t>
  </si>
  <si>
    <t>Grůša František</t>
  </si>
  <si>
    <t>5</t>
  </si>
  <si>
    <t>Hlaváč Oto</t>
  </si>
  <si>
    <t>Vokál Pavel</t>
  </si>
  <si>
    <t>6</t>
  </si>
  <si>
    <t>Prokop Jan</t>
  </si>
  <si>
    <t>Prokop Josef</t>
  </si>
  <si>
    <t>7</t>
  </si>
  <si>
    <t>Schwarz Jiří</t>
  </si>
  <si>
    <t>Kareš Jan</t>
  </si>
  <si>
    <t>8</t>
  </si>
  <si>
    <t>Gigal Martin</t>
  </si>
  <si>
    <t>Nový Jan</t>
  </si>
  <si>
    <t>9</t>
  </si>
  <si>
    <t>Kohut Jan</t>
  </si>
  <si>
    <t>Zabranský Kamil</t>
  </si>
  <si>
    <t>10</t>
  </si>
  <si>
    <t>Pavlíček Tomáš</t>
  </si>
  <si>
    <t>Tomášek Jaroslav</t>
  </si>
  <si>
    <t>11</t>
  </si>
  <si>
    <t>12</t>
  </si>
  <si>
    <t>Šedivý Vojtěch</t>
  </si>
  <si>
    <t>Šedivý Pavel</t>
  </si>
  <si>
    <t>Frelich Karel</t>
  </si>
  <si>
    <t>Mařík Ondřej</t>
  </si>
  <si>
    <t>Popelář Michal</t>
  </si>
  <si>
    <t>Wachtl Hynek</t>
  </si>
  <si>
    <t>Franče Pavel</t>
  </si>
  <si>
    <t>sobota</t>
  </si>
  <si>
    <t>neděle</t>
  </si>
  <si>
    <t>ráno</t>
  </si>
  <si>
    <t>ryby</t>
  </si>
  <si>
    <t>body</t>
  </si>
  <si>
    <t>odpo</t>
  </si>
  <si>
    <t>Největší ryba :</t>
  </si>
  <si>
    <t>Tloušť 483</t>
  </si>
  <si>
    <t>Jan Prokop</t>
  </si>
  <si>
    <t>kolo 1</t>
  </si>
  <si>
    <t>510 Kapr</t>
  </si>
  <si>
    <t>Oto Hlaváč</t>
  </si>
  <si>
    <t xml:space="preserve">kolo 2 </t>
  </si>
  <si>
    <t>rano</t>
  </si>
  <si>
    <t xml:space="preserve">  </t>
  </si>
  <si>
    <t>extraliga, 2.kolo</t>
  </si>
  <si>
    <t>MO Český Šternberk - Josef Prokop</t>
  </si>
  <si>
    <t>24.-26.7.2026</t>
  </si>
  <si>
    <t>Josef Prokop</t>
  </si>
  <si>
    <t>Aleš Truhlář</t>
  </si>
  <si>
    <t xml:space="preserve">Němec Roman </t>
  </si>
  <si>
    <t>Miroslav Navrátil</t>
  </si>
  <si>
    <t>Adámek Jan</t>
  </si>
  <si>
    <t>Predný Patrik</t>
  </si>
  <si>
    <t>Brůžek Pavel</t>
  </si>
  <si>
    <t>Zábranský Kamil</t>
  </si>
  <si>
    <t>Jelínek Jaroslav</t>
  </si>
  <si>
    <t>Havel Ondřej</t>
  </si>
  <si>
    <t>Franče Pavel st.</t>
  </si>
  <si>
    <t>Franče Pavel ml.</t>
  </si>
  <si>
    <t>Největší ryba sobota</t>
  </si>
  <si>
    <t>Tloušť - 338 mm</t>
  </si>
  <si>
    <t>Největší ryba nneděle</t>
  </si>
  <si>
    <t>Tloušť - 443 mm</t>
  </si>
  <si>
    <t>extraliga, 3.kolo</t>
  </si>
  <si>
    <t>Jakub Seifried</t>
  </si>
  <si>
    <t>Michal Machálek</t>
  </si>
  <si>
    <t>Miroslav Návrátil</t>
  </si>
  <si>
    <t>Jakub Svoboda</t>
  </si>
  <si>
    <t>Martin Svoboda</t>
  </si>
  <si>
    <t>Jan Adámek</t>
  </si>
  <si>
    <t>František Grůša</t>
  </si>
  <si>
    <t>Jan Adamek</t>
  </si>
  <si>
    <t>Pavel Vokál</t>
  </si>
  <si>
    <t>Jiří Schwarz</t>
  </si>
  <si>
    <t>Martin Juza</t>
  </si>
  <si>
    <t>Martin Gigal</t>
  </si>
  <si>
    <t>Jan Nový</t>
  </si>
  <si>
    <t>Roman Štěpánek</t>
  </si>
  <si>
    <t>Kamil Zábranský</t>
  </si>
  <si>
    <t>Jaroslav Jelínek</t>
  </si>
  <si>
    <t>Tomás Pavlíček</t>
  </si>
  <si>
    <t>Karel Frelich</t>
  </si>
  <si>
    <t>Ondřj Havel</t>
  </si>
  <si>
    <t>Ondřej Mařík</t>
  </si>
  <si>
    <t>Michal Popelář</t>
  </si>
  <si>
    <t>Hynek Wachtl</t>
  </si>
  <si>
    <t>Pavel Franče</t>
  </si>
  <si>
    <t>Výsledková listina LRU - přívlač: extraliga</t>
  </si>
  <si>
    <t>rok 2026</t>
  </si>
  <si>
    <t>Celkem I.kolo - Tým</t>
  </si>
  <si>
    <t>Celkem II.kolo - Tým</t>
  </si>
  <si>
    <t>Celkem III.kolo - Tým</t>
  </si>
  <si>
    <t>Umístění v daném kole</t>
  </si>
  <si>
    <t>celkové umístění</t>
  </si>
  <si>
    <t>Celkem</t>
  </si>
  <si>
    <t>EXTRALIGA LRU PŘÍVLAČ 2026</t>
  </si>
  <si>
    <t>NÁZEV TÝMU:</t>
  </si>
  <si>
    <t>MRS - TREBILIFT</t>
  </si>
  <si>
    <t>PŮVODNÍ NÁZEV TÝMU:</t>
  </si>
  <si>
    <t>číslo reg. průkazu</t>
  </si>
  <si>
    <t xml:space="preserve">PŘÍJMENÍ a jméno </t>
  </si>
  <si>
    <t>1.</t>
  </si>
  <si>
    <t>2.</t>
  </si>
  <si>
    <t>3.</t>
  </si>
  <si>
    <t>Komenda Martin</t>
  </si>
  <si>
    <t>4.</t>
  </si>
  <si>
    <t>5.</t>
  </si>
  <si>
    <t>6.</t>
  </si>
  <si>
    <t>Kapitán týmu - jméno</t>
  </si>
  <si>
    <t>telefon</t>
  </si>
  <si>
    <t xml:space="preserve">email </t>
  </si>
  <si>
    <t>nemec.trebilift@gmail.com</t>
  </si>
  <si>
    <t>Mucho Macho MO Zlín</t>
  </si>
  <si>
    <t>mireknavratil@email.cz</t>
  </si>
  <si>
    <t>Spin team MO Lahovice a MO Plaňany</t>
  </si>
  <si>
    <t>Štěpánek Roman</t>
  </si>
  <si>
    <t>Kop Daniel</t>
  </si>
  <si>
    <t>Běhounek Michal</t>
  </si>
  <si>
    <t>Podskalský Jiří</t>
  </si>
  <si>
    <t>92svoboda@seznam.cz</t>
  </si>
  <si>
    <t>Nástrahy.cz - MO Tábor</t>
  </si>
  <si>
    <t>Predny Patrik</t>
  </si>
  <si>
    <t>Sekáč Jakub</t>
  </si>
  <si>
    <t>1937/8857</t>
  </si>
  <si>
    <t>Havlíček David</t>
  </si>
  <si>
    <t>jendaadamek04@seznam.cz</t>
  </si>
  <si>
    <t>MO Mladá Boleslav</t>
  </si>
  <si>
    <t>Filko Jan</t>
  </si>
  <si>
    <t>Pacholátko Richard</t>
  </si>
  <si>
    <t>Linhart Jan</t>
  </si>
  <si>
    <t>Horčička Pavel</t>
  </si>
  <si>
    <t>otohlavac@seznam.cz</t>
  </si>
  <si>
    <t>Žabaři MO ČRS Český Šternberk</t>
  </si>
  <si>
    <t>Přívlač Vlašim MO ČRS Český Šternberk</t>
  </si>
  <si>
    <t>Prokopová Veronika</t>
  </si>
  <si>
    <t>Kubín Lukáš</t>
  </si>
  <si>
    <t>prokop.j@email.cz</t>
  </si>
  <si>
    <t>MO Uhříněves fishing team</t>
  </si>
  <si>
    <t>Juza Martin</t>
  </si>
  <si>
    <t>Lužnice team MO ČRS Tábor C</t>
  </si>
  <si>
    <t>Kuželka Vojtěch</t>
  </si>
  <si>
    <t>jannovy3@seznam.cz</t>
  </si>
  <si>
    <t>MO Slatiňany</t>
  </si>
  <si>
    <t>Javůrek Karel</t>
  </si>
  <si>
    <t>zabranskykamil@gmail.com</t>
  </si>
  <si>
    <t>MO ČRS CHOCEŇ</t>
  </si>
  <si>
    <t>Bezdíček Petr</t>
  </si>
  <si>
    <t>Slavík Matěj</t>
  </si>
  <si>
    <t>cejnar008@seznam.cz</t>
  </si>
  <si>
    <t>Fun-fishing MO ČRS Tábor</t>
  </si>
  <si>
    <t>Samec Jan</t>
  </si>
  <si>
    <t>Vlažný Jiří</t>
  </si>
  <si>
    <t>724 835 233/602 327 721</t>
  </si>
  <si>
    <t>jirkavlazny@centrum.cz</t>
  </si>
  <si>
    <t>JK team MO ČRS Mladá Boleslav</t>
  </si>
  <si>
    <t>MO ČRS Tábor B</t>
  </si>
  <si>
    <t>Vojtíšek David</t>
  </si>
  <si>
    <t>Grégr Jiří</t>
  </si>
  <si>
    <t>karel.frelich@seznam.cz</t>
  </si>
  <si>
    <t>MO ČRS Hostivař POPY TEAM</t>
  </si>
  <si>
    <t>Vokurka Milan</t>
  </si>
  <si>
    <t>Hakl Libor</t>
  </si>
  <si>
    <t>Libjak Jan</t>
  </si>
  <si>
    <t>michal.popelar@schaltbau.cz</t>
  </si>
  <si>
    <t>MO ČRS Křivoklát - PROFI BLINKER</t>
  </si>
  <si>
    <t>Šulc Milan</t>
  </si>
  <si>
    <t>Franče Pavel, ml.</t>
  </si>
  <si>
    <t>Hanko Jáchym</t>
  </si>
  <si>
    <t>pavel.france@seznam.cz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</si>
</sst>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/m/yyyy"/>
    <numFmt numFmtId="165" formatCode="0_ ;[Red]\-0\ "/>
    <numFmt numFmtId="166" formatCode="0.000000000000"/>
  </numFmts>
  <fonts count="31">
    <font>
      <sz val="11.0"/>
      <color rgb="FF000000"/>
      <name val="Arial"/>
      <scheme val="minor"/>
    </font>
    <font>
      <b/>
      <sz val="12.0"/>
      <color rgb="FF000000"/>
      <name val="Calibri"/>
    </font>
    <font>
      <b/>
      <sz val="12.0"/>
      <name val="Calibri"/>
    </font>
    <font>
      <sz val="7.0"/>
      <name val="Arial"/>
    </font>
    <font>
      <sz val="12.0"/>
      <name val="Arial"/>
    </font>
    <font/>
    <font>
      <b/>
      <sz val="12.0"/>
      <name val="Arial"/>
    </font>
    <font>
      <sz val="8.0"/>
      <color rgb="FF000000"/>
      <name val="Calibri"/>
    </font>
    <font>
      <sz val="11.0"/>
      <color rgb="FF000000"/>
      <name val="Calibri"/>
    </font>
    <font>
      <b/>
      <sz val="18.0"/>
      <name val="Arial"/>
    </font>
    <font>
      <sz val="8.0"/>
      <name val="Arial"/>
    </font>
    <font>
      <sz val="11.0"/>
      <name val="Arial"/>
    </font>
    <font>
      <i/>
      <sz val="9.0"/>
      <name val="Arial"/>
    </font>
    <font>
      <sz val="9.0"/>
      <name val="Arial"/>
    </font>
    <font>
      <b/>
      <sz val="11.0"/>
      <name val="Arial"/>
    </font>
    <font>
      <b/>
      <sz val="15.0"/>
      <color rgb="FF000000"/>
      <name val="Calibri"/>
    </font>
    <font>
      <b/>
      <sz val="18.0"/>
      <color rgb="FF000000"/>
      <name val="Calibri"/>
    </font>
    <font>
      <sz val="18.0"/>
      <color rgb="FF000000"/>
      <name val="Calibri"/>
    </font>
    <font>
      <b/>
      <sz val="24.0"/>
      <color rgb="FF000000"/>
      <name val="Calibri"/>
    </font>
    <font>
      <sz val="18.0"/>
      <name val="Arial"/>
    </font>
    <font>
      <b/>
      <sz val="16.0"/>
      <name val="Calibri"/>
    </font>
    <font>
      <b/>
      <sz val="14.0"/>
      <color rgb="FF000000"/>
      <name val="Calibri"/>
    </font>
    <font>
      <b/>
      <i/>
      <sz val="12.0"/>
      <name val="Calibri"/>
    </font>
    <font>
      <b/>
      <i/>
      <sz val="10.0"/>
      <name val="Calibri"/>
    </font>
    <font>
      <b/>
      <sz val="12.0"/>
      <name val="Verdana"/>
    </font>
    <font>
      <b/>
      <i/>
      <sz val="12.0"/>
      <color rgb="FFFF0000"/>
      <name val="Calibri"/>
    </font>
    <font>
      <i/>
      <sz val="12.0"/>
      <name val="Calibri"/>
    </font>
    <font>
      <u/>
      <sz val="10.0"/>
      <color rgb="FF0000FF"/>
      <name val="Verdana"/>
    </font>
    <font>
      <sz val="11.0"/>
      <color rgb="FF969696"/>
      <name val="Calibri"/>
    </font>
    <font>
      <u/>
      <sz val="10.0"/>
      <name val="Verdana"/>
    </font>
    <font>
      <u/>
      <sz val="10.0"/>
      <color rgb="FF0000FF"/>
      <name val="Verdana"/>
    </font>
  </fonts>
  <fills count="12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</fills>
  <borders count="135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</border>
    <border>
      <left style="hair">
        <color rgb="FF000000"/>
      </left>
      <right style="hair">
        <color rgb="FF000000"/>
      </right>
      <top style="medium">
        <color rgb="FF000000"/>
      </top>
      <bottom/>
    </border>
    <border>
      <left style="hair">
        <color rgb="FF000000"/>
      </left>
      <right/>
      <top style="medium">
        <color rgb="FF000000"/>
      </top>
    </border>
    <border>
      <left style="medium">
        <color rgb="FF000000"/>
      </left>
      <right style="hair">
        <color rgb="FF000000"/>
      </right>
      <top style="medium">
        <color rgb="FF000000"/>
      </top>
    </border>
    <border>
      <left style="hair">
        <color rgb="FF000000"/>
      </left>
      <right style="hair">
        <color rgb="FF000000"/>
      </right>
      <top style="medium">
        <color rgb="FF000000"/>
      </top>
    </border>
    <border>
      <left/>
      <right style="thin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medium">
        <color rgb="FF000000"/>
      </right>
      <bottom style="thin">
        <color rgb="FF000000"/>
      </bottom>
    </border>
    <border>
      <left style="hair">
        <color rgb="FF000000"/>
      </left>
      <right/>
      <bottom style="thin">
        <color rgb="FF000000"/>
      </bottom>
    </border>
    <border>
      <left style="medium">
        <color rgb="FF000000"/>
      </left>
      <right style="hair">
        <color rgb="FF000000"/>
      </right>
    </border>
    <border>
      <left style="hair">
        <color rgb="FF000000"/>
      </left>
      <right style="hair">
        <color rgb="FF000000"/>
      </right>
    </border>
    <border>
      <left/>
      <right style="thin">
        <color rgb="FF000000"/>
      </right>
      <bottom style="thin">
        <color rgb="FF000000"/>
      </bottom>
    </border>
    <border>
      <left style="medium">
        <color rgb="FF000000"/>
      </left>
      <right style="hair">
        <color rgb="FF000000"/>
      </right>
      <bottom style="thin">
        <color rgb="FF000000"/>
      </bottom>
    </border>
    <border>
      <left style="hair">
        <color rgb="FF000000"/>
      </left>
      <right style="hair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top style="thin">
        <color rgb="FF000000"/>
      </top>
    </border>
    <border>
      <left style="medium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/>
      <bottom style="hair">
        <color rgb="FF000000"/>
      </bottom>
    </border>
    <border>
      <left style="hair">
        <color rgb="FF000000"/>
      </left>
      <right style="medium">
        <color rgb="FF000000"/>
      </right>
      <top style="thin">
        <color rgb="FF000000"/>
      </top>
    </border>
    <border>
      <left style="hair">
        <color rgb="FF000000"/>
      </left>
      <right style="hair">
        <color rgb="FF000000"/>
      </right>
      <top style="thin">
        <color rgb="FF000000"/>
      </top>
      <bottom/>
    </border>
    <border>
      <left style="hair">
        <color rgb="FF000000"/>
      </left>
      <right/>
      <top style="thin">
        <color rgb="FF000000"/>
      </top>
    </border>
    <border>
      <left style="medium">
        <color rgb="FF000000"/>
      </left>
      <right style="hair">
        <color rgb="FF000000"/>
      </right>
      <top style="thin">
        <color rgb="FF000000"/>
      </top>
    </border>
    <border>
      <left style="hair">
        <color rgb="FF000000"/>
      </left>
      <right style="hair">
        <color rgb="FF000000"/>
      </right>
      <top style="thin">
        <color rgb="FF000000"/>
      </top>
    </border>
    <border>
      <left/>
      <right style="thin">
        <color rgb="FF000000"/>
      </right>
      <top/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/>
      <right style="thin">
        <color rgb="FF000000"/>
      </right>
    </border>
    <border>
      <left style="hair">
        <color rgb="FF000000"/>
      </left>
      <right style="hair">
        <color rgb="FF000000"/>
      </right>
      <top style="hair">
        <color rgb="FF000000"/>
      </top>
      <bottom/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/>
    </border>
    <border>
      <left style="hair">
        <color rgb="FF000000"/>
      </left>
      <right style="medium">
        <color rgb="FF000000"/>
      </right>
    </border>
    <border>
      <left style="hair">
        <color rgb="FF000000"/>
      </left>
      <right style="medium">
        <color rgb="FF000000"/>
      </right>
      <top/>
    </border>
    <border>
      <left style="thin">
        <color rgb="FF000000"/>
      </left>
      <right style="medium">
        <color rgb="FF000000"/>
      </right>
    </border>
    <border>
      <left/>
      <right/>
      <top style="thin">
        <color rgb="FF000000"/>
      </top>
    </border>
    <border>
      <left/>
      <right/>
      <bottom style="thin">
        <color rgb="FF000000"/>
      </bottom>
    </border>
    <border>
      <left style="hair">
        <color rgb="FF000000"/>
      </left>
      <right style="hair">
        <color rgb="FF000000"/>
      </right>
      <top/>
      <bottom/>
    </border>
    <border>
      <left style="medium">
        <color rgb="FF000000"/>
      </left>
      <right style="hair">
        <color rgb="FF000000"/>
      </right>
      <top/>
    </border>
    <border>
      <left style="hair">
        <color rgb="FF000000"/>
      </left>
      <right style="hair">
        <color rgb="FF000000"/>
      </right>
      <top/>
    </border>
    <border>
      <right style="hair">
        <color rgb="FF000000"/>
      </right>
      <bottom style="hair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/>
      <bottom style="medium">
        <color rgb="FF000000"/>
      </bottom>
    </border>
    <border>
      <left style="medium">
        <color rgb="FF000000"/>
      </left>
      <right style="hair">
        <color rgb="FF000000"/>
      </right>
      <bottom style="medium">
        <color rgb="FF000000"/>
      </bottom>
    </border>
    <border>
      <left style="hair">
        <color rgb="FF000000"/>
      </left>
      <right style="hair">
        <color rgb="FF000000"/>
      </right>
      <bottom style="medium">
        <color rgb="FF000000"/>
      </bottom>
    </border>
    <border>
      <left/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/>
    </border>
    <border>
      <left style="medium">
        <color rgb="FF000000"/>
      </left>
      <right/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top style="medium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8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1" fillId="2" fontId="2" numFmtId="0" xfId="0" applyAlignment="1" applyBorder="1" applyFill="1" applyFont="1">
      <alignment horizontal="right" shrinkToFit="0" vertical="center" wrapText="0"/>
    </xf>
    <xf borderId="1" fillId="2" fontId="2" numFmtId="0" xfId="0" applyAlignment="1" applyBorder="1" applyFont="1">
      <alignment horizontal="left" shrinkToFit="0" vertical="center" wrapText="0"/>
    </xf>
    <xf borderId="1" fillId="2" fontId="1" numFmtId="0" xfId="0" applyAlignment="1" applyBorder="1" applyFont="1">
      <alignment horizontal="left" shrinkToFit="0" vertical="center" wrapText="0"/>
    </xf>
    <xf borderId="1" fillId="2" fontId="1" numFmtId="0" xfId="0" applyAlignment="1" applyBorder="1" applyFont="1">
      <alignment horizontal="right" shrinkToFit="0" vertical="center" wrapText="0"/>
    </xf>
    <xf borderId="0" fillId="0" fontId="1" numFmtId="0" xfId="0" applyAlignment="1" applyFont="1">
      <alignment horizontal="right" shrinkToFit="0" vertical="center" wrapText="0"/>
    </xf>
    <xf borderId="0" fillId="0" fontId="1" numFmtId="0" xfId="0" applyAlignment="1" applyFont="1">
      <alignment shrinkToFit="0" vertical="center" wrapText="0"/>
    </xf>
    <xf borderId="1" fillId="2" fontId="2" numFmtId="164" xfId="0" applyAlignment="1" applyBorder="1" applyFont="1" applyNumberFormat="1">
      <alignment horizontal="left" shrinkToFit="0" vertical="center" wrapText="0"/>
    </xf>
    <xf borderId="0" fillId="0" fontId="1" numFmtId="14" xfId="0" applyAlignment="1" applyFont="1" applyNumberFormat="1">
      <alignment shrinkToFit="0" vertical="center" wrapText="0"/>
    </xf>
    <xf borderId="2" fillId="0" fontId="3" numFmtId="0" xfId="0" applyAlignment="1" applyBorder="1" applyFont="1">
      <alignment horizontal="center" shrinkToFit="0" vertical="center" wrapText="0"/>
    </xf>
    <xf borderId="3" fillId="0" fontId="3" numFmtId="0" xfId="0" applyAlignment="1" applyBorder="1" applyFont="1">
      <alignment horizontal="center" shrinkToFit="0" vertical="center" wrapText="0"/>
    </xf>
    <xf borderId="4" fillId="0" fontId="3" numFmtId="0" xfId="0" applyAlignment="1" applyBorder="1" applyFont="1">
      <alignment shrinkToFit="0" vertical="center" wrapText="0"/>
    </xf>
    <xf borderId="2" fillId="3" fontId="4" numFmtId="0" xfId="0" applyAlignment="1" applyBorder="1" applyFill="1" applyFont="1">
      <alignment horizontal="center" shrinkToFit="0" vertical="center" wrapText="0"/>
    </xf>
    <xf borderId="3" fillId="0" fontId="5" numFmtId="0" xfId="0" applyBorder="1" applyFont="1"/>
    <xf borderId="4" fillId="0" fontId="5" numFmtId="0" xfId="0" applyBorder="1" applyFont="1"/>
    <xf borderId="2" fillId="4" fontId="4" numFmtId="0" xfId="0" applyAlignment="1" applyBorder="1" applyFill="1" applyFont="1">
      <alignment horizontal="center" shrinkToFit="0" vertical="center" wrapText="0"/>
    </xf>
    <xf borderId="2" fillId="5" fontId="6" numFmtId="0" xfId="0" applyAlignment="1" applyBorder="1" applyFill="1" applyFont="1">
      <alignment horizontal="center" shrinkToFit="0" vertical="center" wrapText="0"/>
    </xf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shrinkToFit="0" vertical="bottom" wrapText="0"/>
    </xf>
    <xf borderId="5" fillId="6" fontId="9" numFmtId="0" xfId="0" applyAlignment="1" applyBorder="1" applyFill="1" applyFont="1">
      <alignment horizontal="center" shrinkToFit="0" vertical="center" wrapText="0"/>
    </xf>
    <xf borderId="6" fillId="0" fontId="5" numFmtId="0" xfId="0" applyBorder="1" applyFont="1"/>
    <xf borderId="7" fillId="6" fontId="10" numFmtId="0" xfId="0" applyAlignment="1" applyBorder="1" applyFont="1">
      <alignment horizontal="center" shrinkToFit="0" textRotation="90" vertical="bottom" wrapText="0"/>
    </xf>
    <xf borderId="7" fillId="6" fontId="10" numFmtId="0" xfId="0" applyAlignment="1" applyBorder="1" applyFont="1">
      <alignment horizontal="center" shrinkToFit="0" textRotation="90" vertical="bottom" wrapText="1"/>
    </xf>
    <xf borderId="8" fillId="6" fontId="10" numFmtId="0" xfId="0" applyAlignment="1" applyBorder="1" applyFont="1">
      <alignment horizontal="center" shrinkToFit="0" textRotation="90" vertical="bottom" wrapText="0"/>
    </xf>
    <xf borderId="7" fillId="4" fontId="10" numFmtId="0" xfId="0" applyAlignment="1" applyBorder="1" applyFont="1">
      <alignment horizontal="center" shrinkToFit="0" textRotation="90" vertical="bottom" wrapText="0"/>
    </xf>
    <xf borderId="7" fillId="4" fontId="10" numFmtId="0" xfId="0" applyAlignment="1" applyBorder="1" applyFont="1">
      <alignment horizontal="center" shrinkToFit="0" textRotation="90" vertical="bottom" wrapText="1"/>
    </xf>
    <xf borderId="9" fillId="6" fontId="10" numFmtId="0" xfId="0" applyAlignment="1" applyBorder="1" applyFont="1">
      <alignment horizontal="center" shrinkToFit="0" textRotation="90" vertical="bottom" wrapText="0"/>
    </xf>
    <xf borderId="7" fillId="5" fontId="10" numFmtId="0" xfId="0" applyAlignment="1" applyBorder="1" applyFont="1">
      <alignment horizontal="center" shrinkToFit="0" textRotation="90" vertical="bottom" wrapText="0"/>
    </xf>
    <xf borderId="10" fillId="5" fontId="10" numFmtId="0" xfId="0" applyAlignment="1" applyBorder="1" applyFont="1">
      <alignment horizontal="center" shrinkToFit="0" textRotation="90" vertical="bottom" wrapText="0"/>
    </xf>
    <xf borderId="11" fillId="6" fontId="11" numFmtId="0" xfId="0" applyAlignment="1" applyBorder="1" applyFont="1">
      <alignment horizontal="center" shrinkToFit="0" vertical="center" wrapText="0"/>
    </xf>
    <xf borderId="12" fillId="7" fontId="11" numFmtId="0" xfId="0" applyAlignment="1" applyBorder="1" applyFill="1" applyFont="1">
      <alignment horizontal="center" shrinkToFit="0" vertical="center" wrapText="1"/>
    </xf>
    <xf borderId="13" fillId="0" fontId="12" numFmtId="0" xfId="0" applyAlignment="1" applyBorder="1" applyFont="1">
      <alignment horizontal="center" shrinkToFit="0" vertical="center" wrapText="0"/>
    </xf>
    <xf borderId="14" fillId="0" fontId="13" numFmtId="0" xfId="0" applyAlignment="1" applyBorder="1" applyFont="1">
      <alignment horizontal="left" shrinkToFit="0" vertical="center" wrapText="0"/>
    </xf>
    <xf borderId="15" fillId="0" fontId="13" numFmtId="0" xfId="0" applyAlignment="1" applyBorder="1" applyFont="1">
      <alignment horizontal="center" shrinkToFit="0" vertical="center" wrapText="0"/>
    </xf>
    <xf borderId="15" fillId="6" fontId="13" numFmtId="1" xfId="0" applyAlignment="1" applyBorder="1" applyFont="1" applyNumberFormat="1">
      <alignment horizontal="center" shrinkToFit="0" vertical="center" wrapText="0"/>
    </xf>
    <xf borderId="15" fillId="0" fontId="13" numFmtId="1" xfId="0" applyAlignment="1" applyBorder="1" applyFont="1" applyNumberFormat="1">
      <alignment horizontal="center" shrinkToFit="0" vertical="center" wrapText="0"/>
    </xf>
    <xf borderId="16" fillId="6" fontId="11" numFmtId="0" xfId="0" applyAlignment="1" applyBorder="1" applyFont="1">
      <alignment horizontal="center" shrinkToFit="0" vertical="center" wrapText="0"/>
    </xf>
    <xf borderId="17" fillId="6" fontId="13" numFmtId="165" xfId="0" applyAlignment="1" applyBorder="1" applyFont="1" applyNumberFormat="1">
      <alignment horizontal="center" shrinkToFit="0" vertical="center" wrapText="0"/>
    </xf>
    <xf borderId="18" fillId="6" fontId="11" numFmtId="0" xfId="0" applyAlignment="1" applyBorder="1" applyFont="1">
      <alignment horizontal="center" shrinkToFit="0" vertical="center" wrapText="0"/>
    </xf>
    <xf borderId="19" fillId="4" fontId="11" numFmtId="0" xfId="0" applyAlignment="1" applyBorder="1" applyFont="1">
      <alignment horizontal="center" shrinkToFit="0" vertical="center" wrapText="0"/>
    </xf>
    <xf borderId="20" fillId="4" fontId="11" numFmtId="1" xfId="0" applyAlignment="1" applyBorder="1" applyFont="1" applyNumberFormat="1">
      <alignment horizontal="center" shrinkToFit="0" vertical="center" wrapText="0"/>
    </xf>
    <xf borderId="20" fillId="4" fontId="14" numFmtId="0" xfId="0" applyAlignment="1" applyBorder="1" applyFont="1">
      <alignment horizontal="center" shrinkToFit="0" vertical="center" wrapText="0"/>
    </xf>
    <xf borderId="16" fillId="4" fontId="11" numFmtId="0" xfId="0" applyAlignment="1" applyBorder="1" applyFont="1">
      <alignment horizontal="center" shrinkToFit="0" vertical="center" wrapText="0"/>
    </xf>
    <xf borderId="21" fillId="6" fontId="11" numFmtId="0" xfId="0" applyAlignment="1" applyBorder="1" applyFont="1">
      <alignment horizontal="center" shrinkToFit="0" vertical="center" wrapText="0"/>
    </xf>
    <xf borderId="12" fillId="6" fontId="11" numFmtId="0" xfId="0" applyAlignment="1" applyBorder="1" applyFont="1">
      <alignment horizontal="center" shrinkToFit="0" vertical="center" wrapText="1"/>
    </xf>
    <xf borderId="19" fillId="5" fontId="11" numFmtId="0" xfId="0" applyAlignment="1" applyBorder="1" applyFont="1">
      <alignment horizontal="center" shrinkToFit="0" vertical="center" wrapText="0"/>
    </xf>
    <xf borderId="20" fillId="5" fontId="11" numFmtId="1" xfId="0" applyAlignment="1" applyBorder="1" applyFont="1" applyNumberFormat="1">
      <alignment horizontal="center" shrinkToFit="0" vertical="center" wrapText="0"/>
    </xf>
    <xf borderId="20" fillId="5" fontId="11" numFmtId="0" xfId="0" applyAlignment="1" applyBorder="1" applyFont="1">
      <alignment horizontal="center" shrinkToFit="0" vertical="center" wrapText="0"/>
    </xf>
    <xf borderId="16" fillId="5" fontId="11" numFmtId="0" xfId="0" applyAlignment="1" applyBorder="1" applyFont="1">
      <alignment horizontal="center" shrinkToFit="0" vertical="center" wrapText="0"/>
    </xf>
    <xf borderId="22" fillId="0" fontId="7" numFmtId="166" xfId="0" applyAlignment="1" applyBorder="1" applyFont="1" applyNumberFormat="1">
      <alignment horizontal="center" shrinkToFit="0" vertical="bottom" wrapText="0"/>
    </xf>
    <xf borderId="23" fillId="0" fontId="7" numFmtId="166" xfId="0" applyAlignment="1" applyBorder="1" applyFont="1" applyNumberFormat="1">
      <alignment horizontal="center" shrinkToFit="0" vertical="bottom" wrapText="0"/>
    </xf>
    <xf borderId="23" fillId="0" fontId="8" numFmtId="0" xfId="0" applyAlignment="1" applyBorder="1" applyFont="1">
      <alignment shrinkToFit="0" vertical="bottom" wrapText="0"/>
    </xf>
    <xf borderId="13" fillId="0" fontId="8" numFmtId="0" xfId="0" applyAlignment="1" applyBorder="1" applyFont="1">
      <alignment shrinkToFit="0" vertical="bottom" wrapText="0"/>
    </xf>
    <xf borderId="22" fillId="0" fontId="8" numFmtId="0" xfId="0" applyAlignment="1" applyBorder="1" applyFont="1">
      <alignment horizontal="center" shrinkToFit="0" vertical="bottom" wrapText="0"/>
    </xf>
    <xf borderId="24" fillId="0" fontId="5" numFmtId="0" xfId="0" applyBorder="1" applyFont="1"/>
    <xf borderId="25" fillId="0" fontId="5" numFmtId="0" xfId="0" applyBorder="1" applyFont="1"/>
    <xf borderId="26" fillId="0" fontId="5" numFmtId="0" xfId="0" applyBorder="1" applyFont="1"/>
    <xf borderId="27" fillId="0" fontId="13" numFmtId="0" xfId="0" applyAlignment="1" applyBorder="1" applyFont="1">
      <alignment horizontal="left" shrinkToFit="0" vertical="center" wrapText="0"/>
    </xf>
    <xf borderId="28" fillId="0" fontId="13" numFmtId="0" xfId="0" applyAlignment="1" applyBorder="1" applyFont="1">
      <alignment horizontal="center" shrinkToFit="0" vertical="center" wrapText="0"/>
    </xf>
    <xf borderId="28" fillId="6" fontId="13" numFmtId="0" xfId="0" applyAlignment="1" applyBorder="1" applyFont="1">
      <alignment horizontal="center" shrinkToFit="0" vertical="center" wrapText="0"/>
    </xf>
    <xf borderId="29" fillId="0" fontId="5" numFmtId="0" xfId="0" applyBorder="1" applyFont="1"/>
    <xf borderId="28" fillId="6" fontId="13" numFmtId="165" xfId="0" applyAlignment="1" applyBorder="1" applyFont="1" applyNumberFormat="1">
      <alignment horizontal="center" shrinkToFit="0" vertical="center" wrapText="0"/>
    </xf>
    <xf borderId="30" fillId="0" fontId="5" numFmtId="0" xfId="0" applyBorder="1" applyFont="1"/>
    <xf borderId="31" fillId="0" fontId="5" numFmtId="0" xfId="0" applyBorder="1" applyFont="1"/>
    <xf borderId="32" fillId="0" fontId="5" numFmtId="0" xfId="0" applyBorder="1" applyFont="1"/>
    <xf borderId="33" fillId="0" fontId="5" numFmtId="0" xfId="0" applyBorder="1" applyFont="1"/>
    <xf borderId="28" fillId="6" fontId="8" numFmtId="0" xfId="0" applyAlignment="1" applyBorder="1" applyFont="1">
      <alignment horizontal="center" shrinkToFit="0" vertical="center" wrapText="0"/>
    </xf>
    <xf borderId="34" fillId="0" fontId="5" numFmtId="0" xfId="0" applyBorder="1" applyFont="1"/>
    <xf borderId="35" fillId="0" fontId="5" numFmtId="0" xfId="0" applyBorder="1" applyFont="1"/>
    <xf borderId="36" fillId="0" fontId="5" numFmtId="0" xfId="0" applyBorder="1" applyFont="1"/>
    <xf borderId="37" fillId="0" fontId="5" numFmtId="0" xfId="0" applyBorder="1" applyFont="1"/>
    <xf borderId="37" fillId="0" fontId="8" numFmtId="0" xfId="0" applyAlignment="1" applyBorder="1" applyFont="1">
      <alignment shrinkToFit="0" vertical="bottom" wrapText="0"/>
    </xf>
    <xf borderId="36" fillId="0" fontId="8" numFmtId="0" xfId="0" applyAlignment="1" applyBorder="1" applyFont="1">
      <alignment horizontal="center" shrinkToFit="0" vertical="bottom" wrapText="0"/>
    </xf>
    <xf borderId="38" fillId="6" fontId="11" numFmtId="0" xfId="0" applyAlignment="1" applyBorder="1" applyFont="1">
      <alignment horizontal="center" shrinkToFit="0" vertical="center" wrapText="0"/>
    </xf>
    <xf borderId="39" fillId="7" fontId="11" numFmtId="0" xfId="0" applyAlignment="1" applyBorder="1" applyFont="1">
      <alignment horizontal="center" shrinkToFit="0" vertical="center" wrapText="1"/>
    </xf>
    <xf borderId="40" fillId="0" fontId="12" numFmtId="0" xfId="0" applyAlignment="1" applyBorder="1" applyFont="1">
      <alignment horizontal="center" shrinkToFit="0" vertical="center" wrapText="0"/>
    </xf>
    <xf borderId="41" fillId="0" fontId="13" numFmtId="0" xfId="0" applyAlignment="1" applyBorder="1" applyFont="1">
      <alignment horizontal="left" shrinkToFit="0" vertical="center" wrapText="0"/>
    </xf>
    <xf borderId="42" fillId="0" fontId="13" numFmtId="0" xfId="0" applyAlignment="1" applyBorder="1" applyFont="1">
      <alignment horizontal="center" shrinkToFit="0" vertical="center" wrapText="0"/>
    </xf>
    <xf borderId="43" fillId="6" fontId="13" numFmtId="1" xfId="0" applyAlignment="1" applyBorder="1" applyFont="1" applyNumberFormat="1">
      <alignment horizontal="center" shrinkToFit="0" vertical="center" wrapText="0"/>
    </xf>
    <xf borderId="42" fillId="0" fontId="13" numFmtId="1" xfId="0" applyAlignment="1" applyBorder="1" applyFont="1" applyNumberFormat="1">
      <alignment horizontal="center" shrinkToFit="0" vertical="center" wrapText="0"/>
    </xf>
    <xf borderId="44" fillId="6" fontId="11" numFmtId="0" xfId="0" applyAlignment="1" applyBorder="1" applyFont="1">
      <alignment horizontal="center" shrinkToFit="0" vertical="center" wrapText="0"/>
    </xf>
    <xf borderId="45" fillId="6" fontId="13" numFmtId="165" xfId="0" applyAlignment="1" applyBorder="1" applyFont="1" applyNumberFormat="1">
      <alignment horizontal="center" shrinkToFit="0" vertical="center" wrapText="0"/>
    </xf>
    <xf borderId="46" fillId="6" fontId="11" numFmtId="0" xfId="0" applyAlignment="1" applyBorder="1" applyFont="1">
      <alignment horizontal="center" shrinkToFit="0" vertical="center" wrapText="0"/>
    </xf>
    <xf borderId="47" fillId="4" fontId="11" numFmtId="0" xfId="0" applyAlignment="1" applyBorder="1" applyFont="1">
      <alignment horizontal="center" shrinkToFit="0" vertical="center" wrapText="0"/>
    </xf>
    <xf borderId="48" fillId="4" fontId="11" numFmtId="1" xfId="0" applyAlignment="1" applyBorder="1" applyFont="1" applyNumberFormat="1">
      <alignment horizontal="center" shrinkToFit="0" vertical="center" wrapText="0"/>
    </xf>
    <xf borderId="48" fillId="4" fontId="14" numFmtId="0" xfId="0" applyAlignment="1" applyBorder="1" applyFont="1">
      <alignment horizontal="center" shrinkToFit="0" vertical="center" wrapText="0"/>
    </xf>
    <xf borderId="44" fillId="4" fontId="11" numFmtId="0" xfId="0" applyAlignment="1" applyBorder="1" applyFont="1">
      <alignment horizontal="center" shrinkToFit="0" vertical="center" wrapText="0"/>
    </xf>
    <xf borderId="49" fillId="6" fontId="11" numFmtId="0" xfId="0" applyAlignment="1" applyBorder="1" applyFont="1">
      <alignment horizontal="center" shrinkToFit="0" vertical="center" wrapText="0"/>
    </xf>
    <xf borderId="39" fillId="6" fontId="11" numFmtId="0" xfId="0" applyAlignment="1" applyBorder="1" applyFont="1">
      <alignment horizontal="center" shrinkToFit="0" vertical="center" wrapText="1"/>
    </xf>
    <xf borderId="47" fillId="5" fontId="11" numFmtId="0" xfId="0" applyAlignment="1" applyBorder="1" applyFont="1">
      <alignment horizontal="center" shrinkToFit="0" vertical="center" wrapText="0"/>
    </xf>
    <xf borderId="48" fillId="5" fontId="11" numFmtId="1" xfId="0" applyAlignment="1" applyBorder="1" applyFont="1" applyNumberFormat="1">
      <alignment horizontal="center" shrinkToFit="0" vertical="center" wrapText="0"/>
    </xf>
    <xf borderId="48" fillId="5" fontId="11" numFmtId="0" xfId="0" applyAlignment="1" applyBorder="1" applyFont="1">
      <alignment horizontal="center" shrinkToFit="0" vertical="center" wrapText="0"/>
    </xf>
    <xf borderId="44" fillId="5" fontId="11" numFmtId="0" xfId="0" applyAlignment="1" applyBorder="1" applyFont="1">
      <alignment horizontal="center" shrinkToFit="0" vertical="center" wrapText="0"/>
    </xf>
    <xf borderId="36" fillId="0" fontId="7" numFmtId="166" xfId="0" applyAlignment="1" applyBorder="1" applyFont="1" applyNumberFormat="1">
      <alignment horizontal="center" shrinkToFit="0" vertical="bottom" wrapText="0"/>
    </xf>
    <xf borderId="37" fillId="0" fontId="7" numFmtId="166" xfId="0" applyAlignment="1" applyBorder="1" applyFont="1" applyNumberFormat="1">
      <alignment horizontal="center" shrinkToFit="0" vertical="bottom" wrapText="0"/>
    </xf>
    <xf borderId="50" fillId="0" fontId="8" numFmtId="0" xfId="0" applyAlignment="1" applyBorder="1" applyFont="1">
      <alignment shrinkToFit="0" vertical="bottom" wrapText="0"/>
    </xf>
    <xf borderId="40" fillId="0" fontId="8" numFmtId="0" xfId="0" applyAlignment="1" applyBorder="1" applyFont="1">
      <alignment shrinkToFit="0" vertical="bottom" wrapText="0"/>
    </xf>
    <xf borderId="51" fillId="0" fontId="8" numFmtId="0" xfId="0" applyAlignment="1" applyBorder="1" applyFont="1">
      <alignment horizontal="center" shrinkToFit="0" vertical="bottom" wrapText="0"/>
    </xf>
    <xf borderId="52" fillId="0" fontId="5" numFmtId="0" xfId="0" applyBorder="1" applyFont="1"/>
    <xf borderId="53" fillId="0" fontId="13" numFmtId="0" xfId="0" applyAlignment="1" applyBorder="1" applyFont="1">
      <alignment horizontal="left" shrinkToFit="0" vertical="center" wrapText="0"/>
    </xf>
    <xf borderId="54" fillId="0" fontId="13" numFmtId="0" xfId="0" applyAlignment="1" applyBorder="1" applyFont="1">
      <alignment horizontal="center" shrinkToFit="0" vertical="center" wrapText="0"/>
    </xf>
    <xf borderId="1" fillId="6" fontId="8" numFmtId="0" xfId="0" applyAlignment="1" applyBorder="1" applyFont="1">
      <alignment horizontal="center" shrinkToFit="0" vertical="bottom" wrapText="0"/>
    </xf>
    <xf borderId="55" fillId="0" fontId="5" numFmtId="0" xfId="0" applyBorder="1" applyFont="1"/>
    <xf borderId="56" fillId="6" fontId="13" numFmtId="1" xfId="0" applyAlignment="1" applyBorder="1" applyFont="1" applyNumberFormat="1">
      <alignment horizontal="center" shrinkToFit="0" vertical="center" wrapText="0"/>
    </xf>
    <xf borderId="57" fillId="0" fontId="8" numFmtId="0" xfId="0" applyAlignment="1" applyBorder="1" applyFont="1">
      <alignment shrinkToFit="0" vertical="bottom" wrapText="0"/>
    </xf>
    <xf borderId="26" fillId="0" fontId="8" numFmtId="0" xfId="0" applyAlignment="1" applyBorder="1" applyFont="1">
      <alignment shrinkToFit="0" vertical="bottom" wrapText="0"/>
    </xf>
    <xf borderId="58" fillId="0" fontId="8" numFmtId="0" xfId="0" applyAlignment="1" applyBorder="1" applyFont="1">
      <alignment horizontal="center" shrinkToFit="0" vertical="bottom" wrapText="0"/>
    </xf>
    <xf borderId="59" fillId="6" fontId="11" numFmtId="0" xfId="0" applyAlignment="1" applyBorder="1" applyFont="1">
      <alignment horizontal="center" shrinkToFit="0" vertical="center" wrapText="0"/>
    </xf>
    <xf borderId="60" fillId="0" fontId="13" numFmtId="0" xfId="0" applyAlignment="1" applyBorder="1" applyFont="1">
      <alignment horizontal="left" shrinkToFit="0" vertical="center" wrapText="0"/>
    </xf>
    <xf borderId="61" fillId="0" fontId="13" numFmtId="0" xfId="0" applyAlignment="1" applyBorder="1" applyFont="1">
      <alignment horizontal="center" shrinkToFit="0" vertical="center" wrapText="0"/>
    </xf>
    <xf borderId="61" fillId="6" fontId="13" numFmtId="1" xfId="0" applyAlignment="1" applyBorder="1" applyFont="1" applyNumberFormat="1">
      <alignment horizontal="center" shrinkToFit="0" vertical="center" wrapText="0"/>
    </xf>
    <xf borderId="61" fillId="0" fontId="13" numFmtId="1" xfId="0" applyAlignment="1" applyBorder="1" applyFont="1" applyNumberFormat="1">
      <alignment horizontal="center" shrinkToFit="0" vertical="center" wrapText="0"/>
    </xf>
    <xf borderId="62" fillId="6" fontId="11" numFmtId="0" xfId="0" applyAlignment="1" applyBorder="1" applyFont="1">
      <alignment horizontal="center" shrinkToFit="0" vertical="center" wrapText="0"/>
    </xf>
    <xf borderId="28" fillId="6" fontId="13" numFmtId="1" xfId="0" applyAlignment="1" applyBorder="1" applyFont="1" applyNumberFormat="1">
      <alignment horizontal="center" shrinkToFit="0" vertical="center" wrapText="0"/>
    </xf>
    <xf borderId="63" fillId="6" fontId="11" numFmtId="0" xfId="0" applyAlignment="1" applyBorder="1" applyFont="1">
      <alignment horizontal="center" shrinkToFit="0" vertical="center" wrapText="1"/>
    </xf>
    <xf borderId="64" fillId="0" fontId="5" numFmtId="0" xfId="0" applyBorder="1" applyFont="1"/>
    <xf borderId="34" fillId="0" fontId="13" numFmtId="0" xfId="0" applyAlignment="1" applyBorder="1" applyFont="1">
      <alignment horizontal="left" shrinkToFit="0" vertical="center" wrapText="0"/>
    </xf>
    <xf borderId="65" fillId="6" fontId="11" numFmtId="0" xfId="0" applyAlignment="1" applyBorder="1" applyFont="1">
      <alignment horizontal="center" shrinkToFit="0" vertical="center" wrapText="0"/>
    </xf>
    <xf borderId="66" fillId="0" fontId="5" numFmtId="0" xfId="0" applyBorder="1" applyFont="1"/>
    <xf borderId="67" fillId="8" fontId="12" numFmtId="0" xfId="0" applyAlignment="1" applyBorder="1" applyFill="1" applyFont="1">
      <alignment horizontal="center" shrinkToFit="0" vertical="center" wrapText="0"/>
    </xf>
    <xf borderId="68" fillId="0" fontId="5" numFmtId="0" xfId="0" applyBorder="1" applyFont="1"/>
    <xf borderId="43" fillId="7" fontId="13" numFmtId="1" xfId="0" applyAlignment="1" applyBorder="1" applyFont="1" applyNumberFormat="1">
      <alignment horizontal="center" shrinkToFit="0" vertical="center" wrapText="0"/>
    </xf>
    <xf borderId="44" fillId="7" fontId="11" numFmtId="0" xfId="0" applyAlignment="1" applyBorder="1" applyFont="1">
      <alignment horizontal="center" shrinkToFit="0" vertical="center" wrapText="0"/>
    </xf>
    <xf borderId="56" fillId="7" fontId="13" numFmtId="1" xfId="0" applyAlignment="1" applyBorder="1" applyFont="1" applyNumberFormat="1">
      <alignment horizontal="center" shrinkToFit="0" vertical="center" wrapText="0"/>
    </xf>
    <xf borderId="69" fillId="6" fontId="13" numFmtId="165" xfId="0" applyAlignment="1" applyBorder="1" applyFont="1" applyNumberFormat="1">
      <alignment horizontal="center" shrinkToFit="0" vertical="center" wrapText="0"/>
    </xf>
    <xf borderId="47" fillId="0" fontId="13" numFmtId="0" xfId="0" applyAlignment="1" applyBorder="1" applyFont="1">
      <alignment horizontal="left" shrinkToFit="0" vertical="center" wrapText="0"/>
    </xf>
    <xf borderId="70" fillId="4" fontId="11" numFmtId="0" xfId="0" applyAlignment="1" applyBorder="1" applyFont="1">
      <alignment horizontal="center" shrinkToFit="0" vertical="center" wrapText="0"/>
    </xf>
    <xf borderId="71" fillId="4" fontId="11" numFmtId="1" xfId="0" applyAlignment="1" applyBorder="1" applyFont="1" applyNumberFormat="1">
      <alignment horizontal="center" shrinkToFit="0" vertical="center" wrapText="0"/>
    </xf>
    <xf borderId="71" fillId="4" fontId="14" numFmtId="0" xfId="0" applyAlignment="1" applyBorder="1" applyFont="1">
      <alignment horizontal="center" shrinkToFit="0" vertical="center" wrapText="0"/>
    </xf>
    <xf borderId="72" fillId="0" fontId="13" numFmtId="0" xfId="0" applyAlignment="1" applyBorder="1" applyFont="1">
      <alignment horizontal="left" shrinkToFit="0" vertical="center" wrapText="0"/>
    </xf>
    <xf borderId="73" fillId="0" fontId="5" numFmtId="0" xfId="0" applyBorder="1" applyFont="1"/>
    <xf borderId="74" fillId="0" fontId="5" numFmtId="0" xfId="0" applyBorder="1" applyFont="1"/>
    <xf borderId="75" fillId="0" fontId="5" numFmtId="0" xfId="0" applyBorder="1" applyFont="1"/>
    <xf borderId="76" fillId="0" fontId="13" numFmtId="0" xfId="0" applyAlignment="1" applyBorder="1" applyFont="1">
      <alignment horizontal="left" shrinkToFit="0" vertical="center" wrapText="0"/>
    </xf>
    <xf borderId="77" fillId="0" fontId="13" numFmtId="0" xfId="0" applyAlignment="1" applyBorder="1" applyFont="1">
      <alignment horizontal="center" shrinkToFit="0" vertical="center" wrapText="0"/>
    </xf>
    <xf borderId="77" fillId="6" fontId="13" numFmtId="1" xfId="0" applyAlignment="1" applyBorder="1" applyFont="1" applyNumberFormat="1">
      <alignment horizontal="center" shrinkToFit="0" vertical="center" wrapText="0"/>
    </xf>
    <xf borderId="78" fillId="0" fontId="5" numFmtId="0" xfId="0" applyBorder="1" applyFont="1"/>
    <xf borderId="79" fillId="0" fontId="13" numFmtId="0" xfId="0" applyAlignment="1" applyBorder="1" applyFont="1">
      <alignment horizontal="left" shrinkToFit="0" vertical="center" wrapText="0"/>
    </xf>
    <xf borderId="77" fillId="6" fontId="13" numFmtId="165" xfId="0" applyAlignment="1" applyBorder="1" applyFont="1" applyNumberFormat="1">
      <alignment horizontal="center" shrinkToFit="0" vertical="center" wrapText="0"/>
    </xf>
    <xf borderId="80" fillId="0" fontId="5" numFmtId="0" xfId="0" applyBorder="1" applyFont="1"/>
    <xf borderId="81" fillId="0" fontId="5" numFmtId="0" xfId="0" applyBorder="1" applyFont="1"/>
    <xf borderId="82" fillId="0" fontId="5" numFmtId="0" xfId="0" applyBorder="1" applyFont="1"/>
    <xf borderId="83" fillId="0" fontId="5" numFmtId="0" xfId="0" applyBorder="1" applyFont="1"/>
    <xf borderId="84" fillId="0" fontId="5" numFmtId="0" xfId="0" applyBorder="1" applyFont="1"/>
    <xf borderId="85" fillId="0" fontId="5" numFmtId="0" xfId="0" applyBorder="1" applyFont="1"/>
    <xf borderId="85" fillId="0" fontId="8" numFmtId="0" xfId="0" applyAlignment="1" applyBorder="1" applyFont="1">
      <alignment shrinkToFit="0" vertical="bottom" wrapText="0"/>
    </xf>
    <xf borderId="75" fillId="0" fontId="8" numFmtId="0" xfId="0" applyAlignment="1" applyBorder="1" applyFont="1">
      <alignment shrinkToFit="0" vertical="bottom" wrapText="0"/>
    </xf>
    <xf borderId="84" fillId="0" fontId="8" numFmtId="0" xfId="0" applyAlignment="1" applyBorder="1" applyFont="1">
      <alignment horizontal="center" shrinkToFit="0" vertical="bottom" wrapText="0"/>
    </xf>
    <xf borderId="2" fillId="0" fontId="8" numFmtId="0" xfId="0" applyAlignment="1" applyBorder="1" applyFont="1">
      <alignment horizontal="center" shrinkToFit="0" vertical="bottom" wrapText="0"/>
    </xf>
    <xf borderId="24" fillId="0" fontId="13" numFmtId="0" xfId="0" applyAlignment="1" applyBorder="1" applyFont="1">
      <alignment horizontal="center" shrinkToFit="0" vertical="center" wrapText="0"/>
    </xf>
    <xf borderId="86" fillId="0" fontId="8" numFmtId="0" xfId="0" applyAlignment="1" applyBorder="1" applyFont="1">
      <alignment shrinkToFit="0" vertical="bottom" wrapText="0"/>
    </xf>
    <xf borderId="87" fillId="0" fontId="8" numFmtId="0" xfId="0" applyAlignment="1" applyBorder="1" applyFont="1">
      <alignment shrinkToFit="0" vertical="bottom" wrapText="0"/>
    </xf>
    <xf borderId="87" fillId="0" fontId="8" numFmtId="1" xfId="0" applyAlignment="1" applyBorder="1" applyFont="1" applyNumberFormat="1">
      <alignment shrinkToFit="0" vertical="bottom" wrapText="0"/>
    </xf>
    <xf borderId="88" fillId="0" fontId="8" numFmtId="0" xfId="0" applyAlignment="1" applyBorder="1" applyFont="1">
      <alignment horizontal="center" shrinkToFit="0" vertical="bottom" wrapText="0"/>
    </xf>
    <xf borderId="13" fillId="0" fontId="5" numFmtId="0" xfId="0" applyBorder="1" applyFont="1"/>
    <xf borderId="89" fillId="0" fontId="5" numFmtId="0" xfId="0" applyBorder="1" applyFont="1"/>
    <xf borderId="90" fillId="0" fontId="8" numFmtId="1" xfId="0" applyAlignment="1" applyBorder="1" applyFont="1" applyNumberFormat="1">
      <alignment shrinkToFit="0" vertical="bottom" wrapText="0"/>
    </xf>
    <xf borderId="91" fillId="0" fontId="8" numFmtId="0" xfId="0" applyAlignment="1" applyBorder="1" applyFont="1">
      <alignment shrinkToFit="0" vertical="bottom" wrapText="0"/>
    </xf>
    <xf borderId="92" fillId="0" fontId="8" numFmtId="0" xfId="0" applyAlignment="1" applyBorder="1" applyFont="1">
      <alignment shrinkToFit="0" vertical="bottom" wrapText="0"/>
    </xf>
    <xf borderId="93" fillId="0" fontId="8" numFmtId="0" xfId="0" applyAlignment="1" applyBorder="1" applyFont="1">
      <alignment shrinkToFit="0" vertical="bottom" wrapText="0"/>
    </xf>
    <xf borderId="94" fillId="0" fontId="8" numFmtId="0" xfId="0" applyAlignment="1" applyBorder="1" applyFont="1">
      <alignment shrinkToFit="0" vertical="bottom" wrapText="0"/>
    </xf>
    <xf borderId="95" fillId="0" fontId="8" numFmtId="0" xfId="0" applyAlignment="1" applyBorder="1" applyFont="1">
      <alignment shrinkToFit="0" vertical="bottom" wrapText="0"/>
    </xf>
    <xf borderId="24" fillId="0" fontId="8" numFmtId="0" xfId="0" applyAlignment="1" applyBorder="1" applyFont="1">
      <alignment shrinkToFit="0" vertical="bottom" wrapText="0"/>
    </xf>
    <xf borderId="25" fillId="0" fontId="8" numFmtId="0" xfId="0" applyAlignment="1" applyBorder="1" applyFont="1">
      <alignment shrinkToFit="0" vertical="bottom" wrapText="0"/>
    </xf>
    <xf borderId="96" fillId="0" fontId="13" numFmtId="0" xfId="0" applyAlignment="1" applyBorder="1" applyFont="1">
      <alignment horizontal="center" shrinkToFit="0" vertical="center" wrapText="0"/>
    </xf>
    <xf borderId="97" fillId="0" fontId="5" numFmtId="0" xfId="0" applyBorder="1" applyFont="1"/>
    <xf borderId="98" fillId="0" fontId="5" numFmtId="0" xfId="0" applyBorder="1" applyFont="1"/>
    <xf borderId="99" fillId="0" fontId="8" numFmtId="0" xfId="0" applyAlignment="1" applyBorder="1" applyFont="1">
      <alignment shrinkToFit="0" vertical="bottom" wrapText="0"/>
    </xf>
    <xf borderId="100" fillId="0" fontId="8" numFmtId="0" xfId="0" applyAlignment="1" applyBorder="1" applyFont="1">
      <alignment shrinkToFit="0" vertical="bottom" wrapText="0"/>
    </xf>
    <xf borderId="101" fillId="0" fontId="8" numFmtId="0" xfId="0" applyAlignment="1" applyBorder="1" applyFont="1">
      <alignment shrinkToFit="0" vertical="bottom" wrapText="0"/>
    </xf>
    <xf borderId="90" fillId="0" fontId="8" numFmtId="0" xfId="0" applyAlignment="1" applyBorder="1" applyFont="1">
      <alignment shrinkToFit="0" vertical="bottom" wrapText="0"/>
    </xf>
    <xf borderId="96" fillId="0" fontId="8" numFmtId="0" xfId="0" applyAlignment="1" applyBorder="1" applyFont="1">
      <alignment shrinkToFit="0" vertical="bottom" wrapText="0"/>
    </xf>
    <xf borderId="102" fillId="0" fontId="13" numFmtId="0" xfId="0" applyAlignment="1" applyBorder="1" applyFont="1">
      <alignment horizontal="center" shrinkToFit="0" vertical="center" wrapText="0"/>
    </xf>
    <xf borderId="103" fillId="0" fontId="8" numFmtId="0" xfId="0" applyAlignment="1" applyBorder="1" applyFont="1">
      <alignment shrinkToFit="0" vertical="bottom" wrapText="0"/>
    </xf>
    <xf borderId="103" fillId="0" fontId="8" numFmtId="1" xfId="0" applyAlignment="1" applyBorder="1" applyFont="1" applyNumberFormat="1">
      <alignment shrinkToFit="0" vertical="bottom" wrapText="0"/>
    </xf>
    <xf borderId="104" fillId="0" fontId="5" numFmtId="0" xfId="0" applyBorder="1" applyFont="1"/>
    <xf borderId="105" fillId="0" fontId="5" numFmtId="0" xfId="0" applyBorder="1" applyFont="1"/>
    <xf borderId="106" fillId="0" fontId="8" numFmtId="1" xfId="0" applyAlignment="1" applyBorder="1" applyFont="1" applyNumberFormat="1">
      <alignment shrinkToFit="0" vertical="bottom" wrapText="0"/>
    </xf>
    <xf borderId="107" fillId="0" fontId="8" numFmtId="0" xfId="0" applyAlignment="1" applyBorder="1" applyFont="1">
      <alignment shrinkToFit="0" vertical="bottom" wrapText="0"/>
    </xf>
    <xf borderId="108" fillId="0" fontId="8" numFmtId="0" xfId="0" applyAlignment="1" applyBorder="1" applyFont="1">
      <alignment shrinkToFit="0" vertical="bottom" wrapText="0"/>
    </xf>
    <xf borderId="109" fillId="0" fontId="8" numFmtId="1" xfId="0" applyAlignment="1" applyBorder="1" applyFont="1" applyNumberFormat="1">
      <alignment shrinkToFit="0" vertical="bottom" wrapText="0"/>
    </xf>
    <xf borderId="102" fillId="0" fontId="8" numFmtId="0" xfId="0" applyAlignment="1" applyBorder="1" applyFont="1">
      <alignment shrinkToFit="0" vertical="bottom" wrapText="0"/>
    </xf>
    <xf borderId="0" fillId="0" fontId="8" numFmtId="0" xfId="0" applyAlignment="1" applyFont="1">
      <alignment horizontal="right" shrinkToFit="0" vertical="bottom" wrapText="0"/>
    </xf>
    <xf borderId="0" fillId="0" fontId="13" numFmtId="0" xfId="0" applyAlignment="1" applyFont="1">
      <alignment horizontal="center" shrinkToFit="0" vertical="center" wrapText="0"/>
    </xf>
    <xf borderId="0" fillId="0" fontId="15" numFmtId="0" xfId="0" applyAlignment="1" applyFont="1">
      <alignment shrinkToFit="0" vertical="bottom" wrapText="0"/>
    </xf>
    <xf borderId="0" fillId="0" fontId="16" numFmtId="0" xfId="0" applyAlignment="1" applyFont="1">
      <alignment horizontal="center" shrinkToFit="0" vertical="bottom" wrapText="0"/>
    </xf>
    <xf borderId="0" fillId="0" fontId="17" numFmtId="0" xfId="0" applyAlignment="1" applyFont="1">
      <alignment shrinkToFit="0" vertical="bottom" wrapText="0"/>
    </xf>
    <xf borderId="1" fillId="2" fontId="8" numFmtId="0" xfId="0" applyAlignment="1" applyBorder="1" applyFont="1">
      <alignment shrinkToFit="0" vertical="bottom" wrapText="0"/>
    </xf>
    <xf borderId="2" fillId="9" fontId="18" numFmtId="0" xfId="0" applyAlignment="1" applyBorder="1" applyFill="1" applyFont="1">
      <alignment horizontal="center" shrinkToFit="0" vertical="bottom" wrapText="0"/>
    </xf>
    <xf borderId="2" fillId="2" fontId="9" numFmtId="0" xfId="0" applyAlignment="1" applyBorder="1" applyFont="1">
      <alignment horizontal="center" shrinkToFit="0" vertical="center" wrapText="0"/>
    </xf>
    <xf borderId="2" fillId="10" fontId="9" numFmtId="0" xfId="0" applyAlignment="1" applyBorder="1" applyFill="1" applyFont="1">
      <alignment horizontal="center" shrinkToFit="0" vertical="center" wrapText="0"/>
    </xf>
    <xf borderId="2" fillId="6" fontId="9" numFmtId="0" xfId="0" applyAlignment="1" applyBorder="1" applyFont="1">
      <alignment horizontal="center" shrinkToFit="0" vertical="center" wrapText="0"/>
    </xf>
    <xf borderId="7" fillId="2" fontId="19" numFmtId="0" xfId="0" applyAlignment="1" applyBorder="1" applyFont="1">
      <alignment horizontal="center" shrinkToFit="0" textRotation="90" vertical="bottom" wrapText="0"/>
    </xf>
    <xf borderId="7" fillId="10" fontId="9" numFmtId="0" xfId="0" applyAlignment="1" applyBorder="1" applyFont="1">
      <alignment horizontal="center" shrinkToFit="0" textRotation="90" vertical="bottom" wrapText="0"/>
    </xf>
    <xf borderId="10" fillId="2" fontId="10" numFmtId="0" xfId="0" applyAlignment="1" applyBorder="1" applyFont="1">
      <alignment horizontal="center" shrinkToFit="0" textRotation="90" vertical="bottom" wrapText="0"/>
    </xf>
    <xf borderId="11" fillId="6" fontId="19" numFmtId="0" xfId="0" applyAlignment="1" applyBorder="1" applyFont="1">
      <alignment horizontal="center" shrinkToFit="0" vertical="center" wrapText="0"/>
    </xf>
    <xf borderId="12" fillId="6" fontId="4" numFmtId="0" xfId="0" applyAlignment="1" applyBorder="1" applyFont="1">
      <alignment horizontal="center" shrinkToFit="0" vertical="center" wrapText="1"/>
    </xf>
    <xf borderId="19" fillId="2" fontId="19" numFmtId="0" xfId="0" applyAlignment="1" applyBorder="1" applyFont="1">
      <alignment horizontal="center" shrinkToFit="0" vertical="center" wrapText="0"/>
    </xf>
    <xf borderId="20" fillId="2" fontId="19" numFmtId="1" xfId="0" applyAlignment="1" applyBorder="1" applyFont="1" applyNumberFormat="1">
      <alignment horizontal="center" shrinkToFit="0" vertical="center" wrapText="0"/>
    </xf>
    <xf borderId="20" fillId="2" fontId="19" numFmtId="0" xfId="0" applyAlignment="1" applyBorder="1" applyFont="1">
      <alignment horizontal="center" shrinkToFit="0" vertical="center" wrapText="0"/>
    </xf>
    <xf borderId="16" fillId="2" fontId="19" numFmtId="0" xfId="0" applyAlignment="1" applyBorder="1" applyFont="1">
      <alignment horizontal="center" shrinkToFit="0" vertical="center" wrapText="0"/>
    </xf>
    <xf borderId="19" fillId="10" fontId="9" numFmtId="0" xfId="0" applyAlignment="1" applyBorder="1" applyFont="1">
      <alignment horizontal="center" shrinkToFit="0" vertical="center" wrapText="0"/>
    </xf>
    <xf borderId="20" fillId="10" fontId="9" numFmtId="1" xfId="0" applyAlignment="1" applyBorder="1" applyFont="1" applyNumberFormat="1">
      <alignment horizontal="center" shrinkToFit="0" vertical="center" wrapText="0"/>
    </xf>
    <xf borderId="20" fillId="10" fontId="9" numFmtId="0" xfId="0" applyAlignment="1" applyBorder="1" applyFont="1">
      <alignment horizontal="center" shrinkToFit="0" vertical="center" wrapText="0"/>
    </xf>
    <xf borderId="44" fillId="10" fontId="9" numFmtId="0" xfId="0" applyAlignment="1" applyBorder="1" applyFont="1">
      <alignment horizontal="center" shrinkToFit="0" vertical="center" wrapText="0"/>
    </xf>
    <xf borderId="110" fillId="2" fontId="7" numFmtId="166" xfId="0" applyAlignment="1" applyBorder="1" applyFont="1" applyNumberFormat="1">
      <alignment horizontal="center" shrinkToFit="0" vertical="bottom" wrapText="0"/>
    </xf>
    <xf borderId="111" fillId="0" fontId="5" numFmtId="0" xfId="0" applyBorder="1" applyFont="1"/>
    <xf borderId="38" fillId="6" fontId="19" numFmtId="0" xfId="0" applyAlignment="1" applyBorder="1" applyFont="1">
      <alignment horizontal="center" shrinkToFit="0" vertical="center" wrapText="0"/>
    </xf>
    <xf borderId="39" fillId="6" fontId="4" numFmtId="0" xfId="0" applyAlignment="1" applyBorder="1" applyFont="1">
      <alignment horizontal="center" shrinkToFit="0" vertical="center" wrapText="1"/>
    </xf>
    <xf borderId="47" fillId="2" fontId="19" numFmtId="0" xfId="0" applyAlignment="1" applyBorder="1" applyFont="1">
      <alignment horizontal="center" shrinkToFit="0" vertical="center" wrapText="0"/>
    </xf>
    <xf borderId="48" fillId="2" fontId="19" numFmtId="1" xfId="0" applyAlignment="1" applyBorder="1" applyFont="1" applyNumberFormat="1">
      <alignment horizontal="center" shrinkToFit="0" vertical="center" wrapText="0"/>
    </xf>
    <xf borderId="48" fillId="2" fontId="19" numFmtId="0" xfId="0" applyAlignment="1" applyBorder="1" applyFont="1">
      <alignment horizontal="center" shrinkToFit="0" vertical="center" wrapText="0"/>
    </xf>
    <xf borderId="44" fillId="2" fontId="19" numFmtId="0" xfId="0" applyAlignment="1" applyBorder="1" applyFont="1">
      <alignment horizontal="center" shrinkToFit="0" vertical="center" wrapText="0"/>
    </xf>
    <xf borderId="47" fillId="10" fontId="9" numFmtId="0" xfId="0" applyAlignment="1" applyBorder="1" applyFont="1">
      <alignment horizontal="center" shrinkToFit="0" vertical="center" wrapText="0"/>
    </xf>
    <xf borderId="48" fillId="10" fontId="9" numFmtId="1" xfId="0" applyAlignment="1" applyBorder="1" applyFont="1" applyNumberFormat="1">
      <alignment horizontal="center" shrinkToFit="0" vertical="center" wrapText="0"/>
    </xf>
    <xf borderId="48" fillId="10" fontId="9" numFmtId="0" xfId="0" applyAlignment="1" applyBorder="1" applyFont="1">
      <alignment horizontal="center" shrinkToFit="0" vertical="center" wrapText="0"/>
    </xf>
    <xf borderId="59" fillId="6" fontId="19" numFmtId="0" xfId="0" applyAlignment="1" applyBorder="1" applyFont="1">
      <alignment horizontal="center" shrinkToFit="0" vertical="center" wrapText="0"/>
    </xf>
    <xf borderId="70" fillId="2" fontId="19" numFmtId="0" xfId="0" applyAlignment="1" applyBorder="1" applyFont="1">
      <alignment horizontal="center" shrinkToFit="0" vertical="center" wrapText="0"/>
    </xf>
    <xf borderId="71" fillId="2" fontId="19" numFmtId="1" xfId="0" applyAlignment="1" applyBorder="1" applyFont="1" applyNumberFormat="1">
      <alignment horizontal="center" shrinkToFit="0" vertical="center" wrapText="0"/>
    </xf>
    <xf borderId="71" fillId="2" fontId="19" numFmtId="0" xfId="0" applyAlignment="1" applyBorder="1" applyFont="1">
      <alignment horizontal="center" shrinkToFit="0" vertical="center" wrapText="0"/>
    </xf>
    <xf borderId="65" fillId="2" fontId="19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left" shrinkToFit="0" vertical="center" wrapText="0"/>
    </xf>
    <xf borderId="71" fillId="10" fontId="9" numFmtId="0" xfId="0" applyAlignment="1" applyBorder="1" applyFont="1">
      <alignment horizontal="center" shrinkToFit="0" vertical="center" wrapText="0"/>
    </xf>
    <xf borderId="2" fillId="11" fontId="19" numFmtId="0" xfId="0" applyAlignment="1" applyBorder="1" applyFill="1" applyFont="1">
      <alignment horizontal="center" shrinkToFit="0" vertical="center" wrapText="0"/>
    </xf>
    <xf borderId="112" fillId="0" fontId="5" numFmtId="0" xfId="0" applyBorder="1" applyFont="1"/>
    <xf borderId="113" fillId="2" fontId="19" numFmtId="0" xfId="0" applyAlignment="1" applyBorder="1" applyFont="1">
      <alignment horizontal="center" shrinkToFit="0" vertical="center" wrapText="0"/>
    </xf>
    <xf borderId="113" fillId="2" fontId="19" numFmtId="1" xfId="0" applyAlignment="1" applyBorder="1" applyFont="1" applyNumberFormat="1">
      <alignment horizontal="center" shrinkToFit="0" vertical="center" wrapText="0"/>
    </xf>
    <xf borderId="114" fillId="2" fontId="19" numFmtId="0" xfId="0" applyAlignment="1" applyBorder="1" applyFont="1">
      <alignment horizontal="center" shrinkToFit="0" vertical="center" wrapText="0"/>
    </xf>
    <xf borderId="115" fillId="2" fontId="19" numFmtId="1" xfId="0" applyAlignment="1" applyBorder="1" applyFont="1" applyNumberFormat="1">
      <alignment horizontal="center" shrinkToFit="0" vertical="center" wrapText="0"/>
    </xf>
    <xf borderId="1" fillId="2" fontId="19" numFmtId="0" xfId="0" applyAlignment="1" applyBorder="1" applyFont="1">
      <alignment shrinkToFit="0" vertical="center" wrapText="0"/>
    </xf>
    <xf borderId="0" fillId="0" fontId="20" numFmtId="0" xfId="0" applyAlignment="1" applyFont="1">
      <alignment shrinkToFit="0" vertical="center" wrapText="0"/>
    </xf>
    <xf borderId="0" fillId="0" fontId="20" numFmtId="0" xfId="0" applyAlignment="1" applyFont="1">
      <alignment horizontal="center" shrinkToFit="0" vertical="center" wrapText="0"/>
    </xf>
    <xf borderId="1" fillId="11" fontId="21" numFmtId="0" xfId="0" applyAlignment="1" applyBorder="1" applyFont="1">
      <alignment horizontal="center" shrinkToFit="0" vertical="center" wrapText="0"/>
    </xf>
    <xf borderId="116" fillId="0" fontId="22" numFmtId="0" xfId="0" applyAlignment="1" applyBorder="1" applyFont="1">
      <alignment shrinkToFit="0" vertical="center" wrapText="1"/>
    </xf>
    <xf borderId="117" fillId="0" fontId="5" numFmtId="0" xfId="0" applyBorder="1" applyFont="1"/>
    <xf borderId="118" fillId="0" fontId="22" numFmtId="0" xfId="0" applyAlignment="1" applyBorder="1" applyFont="1">
      <alignment shrinkToFit="0" vertical="center" wrapText="1"/>
    </xf>
    <xf borderId="0" fillId="0" fontId="21" numFmtId="0" xfId="0" applyAlignment="1" applyFont="1">
      <alignment horizontal="center" shrinkToFit="0" vertical="center" wrapText="0"/>
    </xf>
    <xf borderId="119" fillId="0" fontId="23" numFmtId="0" xfId="0" applyAlignment="1" applyBorder="1" applyFont="1">
      <alignment shrinkToFit="0" vertical="center" wrapText="1"/>
    </xf>
    <xf borderId="120" fillId="0" fontId="5" numFmtId="0" xfId="0" applyBorder="1" applyFont="1"/>
    <xf borderId="91" fillId="0" fontId="22" numFmtId="0" xfId="0" applyAlignment="1" applyBorder="1" applyFont="1">
      <alignment shrinkToFit="0" vertical="center" wrapText="1"/>
    </xf>
    <xf borderId="121" fillId="0" fontId="24" numFmtId="0" xfId="0" applyAlignment="1" applyBorder="1" applyFont="1">
      <alignment shrinkToFit="0" vertical="center" wrapText="0"/>
    </xf>
    <xf borderId="113" fillId="0" fontId="22" numFmtId="0" xfId="0" applyAlignment="1" applyBorder="1" applyFont="1">
      <alignment horizontal="center" shrinkToFit="0" vertical="center" wrapText="1"/>
    </xf>
    <xf borderId="115" fillId="0" fontId="22" numFmtId="0" xfId="0" applyAlignment="1" applyBorder="1" applyFont="1">
      <alignment shrinkToFit="0" vertical="center" wrapText="1"/>
    </xf>
    <xf borderId="122" fillId="0" fontId="22" numFmtId="0" xfId="0" applyAlignment="1" applyBorder="1" applyFont="1">
      <alignment horizontal="center" shrinkToFit="0" vertical="center" wrapText="1"/>
    </xf>
    <xf borderId="123" fillId="0" fontId="22" numFmtId="0" xfId="0" applyAlignment="1" applyBorder="1" applyFont="1">
      <alignment horizontal="center" shrinkToFit="0" vertical="center" wrapText="1"/>
    </xf>
    <xf borderId="93" fillId="0" fontId="22" numFmtId="0" xfId="0" applyAlignment="1" applyBorder="1" applyFont="1">
      <alignment shrinkToFit="0" vertical="center" wrapText="0"/>
    </xf>
    <xf borderId="124" fillId="0" fontId="22" numFmtId="0" xfId="0" applyAlignment="1" applyBorder="1" applyFont="1">
      <alignment horizontal="center" shrinkToFit="0" vertical="center" wrapText="1"/>
    </xf>
    <xf borderId="87" fillId="0" fontId="22" numFmtId="0" xfId="0" applyAlignment="1" applyBorder="1" applyFont="1">
      <alignment horizontal="center" shrinkToFit="0" vertical="center" wrapText="1"/>
    </xf>
    <xf borderId="101" fillId="0" fontId="22" numFmtId="0" xfId="0" applyAlignment="1" applyBorder="1" applyFont="1">
      <alignment shrinkToFit="0" vertical="center" wrapText="0"/>
    </xf>
    <xf borderId="87" fillId="0" fontId="25" numFmtId="0" xfId="0" applyAlignment="1" applyBorder="1" applyFont="1">
      <alignment horizontal="center" shrinkToFit="0" vertical="center" wrapText="1"/>
    </xf>
    <xf borderId="101" fillId="0" fontId="25" numFmtId="0" xfId="0" applyAlignment="1" applyBorder="1" applyFont="1">
      <alignment shrinkToFit="0" vertical="center" wrapText="0"/>
    </xf>
    <xf borderId="125" fillId="0" fontId="22" numFmtId="0" xfId="0" applyAlignment="1" applyBorder="1" applyFont="1">
      <alignment horizontal="center" shrinkToFit="0" vertical="center" wrapText="1"/>
    </xf>
    <xf borderId="126" fillId="0" fontId="22" numFmtId="0" xfId="0" applyAlignment="1" applyBorder="1" applyFont="1">
      <alignment horizontal="center" shrinkToFit="0" vertical="center" wrapText="1"/>
    </xf>
    <xf borderId="92" fillId="0" fontId="5" numFmtId="0" xfId="0" applyBorder="1" applyFont="1"/>
    <xf borderId="93" fillId="0" fontId="22" numFmtId="0" xfId="0" applyAlignment="1" applyBorder="1" applyFont="1">
      <alignment shrinkToFit="0" vertical="center" wrapText="1"/>
    </xf>
    <xf borderId="127" fillId="0" fontId="26" numFmtId="0" xfId="0" applyAlignment="1" applyBorder="1" applyFont="1">
      <alignment horizontal="center" shrinkToFit="0" vertical="center" wrapText="1"/>
    </xf>
    <xf borderId="100" fillId="0" fontId="5" numFmtId="0" xfId="0" applyBorder="1" applyFont="1"/>
    <xf borderId="101" fillId="0" fontId="22" numFmtId="3" xfId="0" applyAlignment="1" applyBorder="1" applyFont="1" applyNumberFormat="1">
      <alignment shrinkToFit="0" vertical="center" wrapText="1"/>
    </xf>
    <xf borderId="128" fillId="0" fontId="26" numFmtId="0" xfId="0" applyAlignment="1" applyBorder="1" applyFont="1">
      <alignment horizontal="center" shrinkToFit="0" vertical="center" wrapText="1"/>
    </xf>
    <xf borderId="129" fillId="0" fontId="5" numFmtId="0" xfId="0" applyBorder="1" applyFont="1"/>
    <xf borderId="109" fillId="0" fontId="27" numFmtId="0" xfId="0" applyAlignment="1" applyBorder="1" applyFont="1">
      <alignment shrinkToFit="0" vertical="center" wrapText="1"/>
    </xf>
    <xf borderId="0" fillId="0" fontId="28" numFmtId="0" xfId="0" applyAlignment="1" applyFont="1">
      <alignment shrinkToFit="0" vertical="bottom" wrapText="0"/>
    </xf>
    <xf borderId="130" fillId="0" fontId="5" numFmtId="0" xfId="0" applyBorder="1" applyFont="1"/>
    <xf borderId="87" fillId="10" fontId="25" numFmtId="0" xfId="0" applyAlignment="1" applyBorder="1" applyFont="1">
      <alignment horizontal="center" shrinkToFit="0" vertical="center" wrapText="1"/>
    </xf>
    <xf borderId="109" fillId="0" fontId="29" numFmtId="0" xfId="0" applyAlignment="1" applyBorder="1" applyFont="1">
      <alignment shrinkToFit="0" vertical="center" wrapText="1"/>
    </xf>
    <xf borderId="11" fillId="0" fontId="24" numFmtId="0" xfId="0" applyAlignment="1" applyBorder="1" applyFont="1">
      <alignment shrinkToFit="0" vertical="center" wrapText="0"/>
    </xf>
    <xf borderId="131" fillId="0" fontId="22" numFmtId="0" xfId="0" applyAlignment="1" applyBorder="1" applyFont="1">
      <alignment horizontal="center" shrinkToFit="0" vertical="center" wrapText="1"/>
    </xf>
    <xf borderId="12" fillId="0" fontId="22" numFmtId="0" xfId="0" applyAlignment="1" applyBorder="1" applyFont="1">
      <alignment shrinkToFit="0" vertical="center" wrapText="1"/>
    </xf>
    <xf borderId="132" fillId="0" fontId="22" numFmtId="0" xfId="0" applyAlignment="1" applyBorder="1" applyFont="1">
      <alignment horizontal="center" shrinkToFit="0" vertical="center" wrapText="1"/>
    </xf>
    <xf borderId="123" fillId="0" fontId="25" numFmtId="0" xfId="0" applyAlignment="1" applyBorder="1" applyFont="1">
      <alignment horizontal="center" shrinkToFit="0" vertical="center" wrapText="1"/>
    </xf>
    <xf borderId="93" fillId="0" fontId="25" numFmtId="0" xfId="0" applyAlignment="1" applyBorder="1" applyFont="1">
      <alignment shrinkToFit="0" vertical="center" wrapText="0"/>
    </xf>
    <xf borderId="96" fillId="0" fontId="22" numFmtId="0" xfId="0" applyAlignment="1" applyBorder="1" applyFont="1">
      <alignment horizontal="center" shrinkToFit="0" vertical="center" wrapText="1"/>
    </xf>
    <xf borderId="102" fillId="0" fontId="22" numFmtId="0" xfId="0" applyAlignment="1" applyBorder="1" applyFont="1">
      <alignment horizontal="center" shrinkToFit="0" vertical="center" wrapText="1"/>
    </xf>
    <xf borderId="103" fillId="0" fontId="22" numFmtId="0" xfId="0" applyAlignment="1" applyBorder="1" applyFont="1">
      <alignment horizontal="center" shrinkToFit="0" vertical="center" wrapText="1"/>
    </xf>
    <xf borderId="109" fillId="0" fontId="22" numFmtId="0" xfId="0" applyAlignment="1" applyBorder="1" applyFont="1">
      <alignment shrinkToFit="0" vertical="center" wrapText="0"/>
    </xf>
    <xf borderId="25" fillId="0" fontId="22" numFmtId="0" xfId="0" applyAlignment="1" applyBorder="1" applyFont="1">
      <alignment shrinkToFit="0" vertical="center" wrapText="1"/>
    </xf>
    <xf borderId="86" fillId="0" fontId="22" numFmtId="0" xfId="0" applyAlignment="1" applyBorder="1" applyFont="1">
      <alignment horizontal="center" shrinkToFit="0" vertical="center" wrapText="1"/>
    </xf>
    <xf borderId="25" fillId="0" fontId="22" numFmtId="0" xfId="0" applyAlignment="1" applyBorder="1" applyFont="1">
      <alignment shrinkToFit="0" vertical="center" wrapText="0"/>
    </xf>
    <xf borderId="25" fillId="0" fontId="25" numFmtId="0" xfId="0" applyAlignment="1" applyBorder="1" applyFont="1">
      <alignment shrinkToFit="0" vertical="center" wrapText="0"/>
    </xf>
    <xf borderId="101" fillId="0" fontId="22" numFmtId="0" xfId="0" applyAlignment="1" applyBorder="1" applyFont="1">
      <alignment shrinkToFit="0" vertical="center" wrapText="1"/>
    </xf>
    <xf borderId="116" fillId="0" fontId="22" numFmtId="0" xfId="0" applyAlignment="1" applyBorder="1" applyFont="1">
      <alignment horizontal="center" shrinkToFit="0" vertical="center" wrapText="1"/>
    </xf>
    <xf borderId="133" fillId="0" fontId="26" numFmtId="0" xfId="0" applyAlignment="1" applyBorder="1" applyFont="1">
      <alignment horizontal="center" shrinkToFit="0" vertical="center" wrapText="1"/>
    </xf>
    <xf borderId="134" fillId="0" fontId="26" numFmtId="0" xfId="0" applyAlignment="1" applyBorder="1" applyFont="1">
      <alignment horizontal="center" shrinkToFit="0" vertical="center" wrapText="1"/>
    </xf>
    <xf borderId="108" fillId="0" fontId="5" numFmtId="0" xfId="0" applyBorder="1" applyFont="1"/>
    <xf borderId="107" fillId="0" fontId="30" numFmtId="0" xfId="0" applyAlignment="1" applyBorder="1" applyFont="1">
      <alignment shrinkToFit="0" vertical="bottom" wrapText="0"/>
    </xf>
  </cellXfs>
  <cellStyles count="1">
    <cellStyle xfId="0" name="Normal" builtinId="0"/>
  </cellStyles>
  <dxfs count="1">
    <dxf>
      <font>
        <color rgb="FF000000"/>
      </font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090000"/>
        </a:solidFill>
        <a:ln cap="flat" cmpd="sng" w="9525" algn="ctr">
          <a:solidFill>
            <a:srgbClr val="400000"/>
          </a:solidFill>
          <a:prstDash val="solid"/>
          <a:round/>
          <a:headEnd len="med" w="med" type="none"/>
          <a:tailEnd len="med" w="med" type="none"/>
        </a:ln>
        <a:effectLst/>
      </a:spPr>
      <a:bodyPr bIns="0" lIns="18288" rIns="0" upright="1" wrap="square" tIns="0" vertOverflow="clip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solidFill>
          <a:srgbClr val="090000"/>
        </a:solidFill>
        <a:ln cap="flat" cmpd="sng" w="9525" algn="ctr">
          <a:solidFill>
            <a:srgbClr val="400000"/>
          </a:solidFill>
          <a:prstDash val="solid"/>
          <a:round/>
          <a:headEnd len="med" w="med" type="none"/>
          <a:tailEnd len="med" w="med" type="none"/>
        </a:ln>
        <a:effectLst/>
      </a:spPr>
      <a:bodyPr bIns="0" lIns="18288" rIns="0" upright="1" wrap="square" tIns="0" vertOverflow="clip"/>
      <a:lstStyle/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1" Type="http://schemas.openxmlformats.org/officeDocument/2006/relationships/hyperlink" Target="mailto:karel.frelich@seznam.cz" TargetMode="External"/><Relationship Id="rId10" Type="http://schemas.openxmlformats.org/officeDocument/2006/relationships/hyperlink" Target="mailto:jirkavlazny@centrum.cz" TargetMode="External"/><Relationship Id="rId13" Type="http://schemas.openxmlformats.org/officeDocument/2006/relationships/hyperlink" Target="mailto:pavel.france@seznam.cz" TargetMode="External"/><Relationship Id="rId12" Type="http://schemas.openxmlformats.org/officeDocument/2006/relationships/hyperlink" Target="mailto:michal.popelar@schaltbau.cz" TargetMode="External"/><Relationship Id="rId1" Type="http://schemas.openxmlformats.org/officeDocument/2006/relationships/hyperlink" Target="mailto:nemec.trebilift@gmail.com" TargetMode="External"/><Relationship Id="rId2" Type="http://schemas.openxmlformats.org/officeDocument/2006/relationships/hyperlink" Target="mailto:mireknavratil@email.cz" TargetMode="External"/><Relationship Id="rId3" Type="http://schemas.openxmlformats.org/officeDocument/2006/relationships/hyperlink" Target="mailto:92svoboda@seznam.cz" TargetMode="External"/><Relationship Id="rId4" Type="http://schemas.openxmlformats.org/officeDocument/2006/relationships/hyperlink" Target="mailto:jendaadamek04@seznam.cz" TargetMode="External"/><Relationship Id="rId9" Type="http://schemas.openxmlformats.org/officeDocument/2006/relationships/hyperlink" Target="mailto:cejnar008@seznam.cz" TargetMode="External"/><Relationship Id="rId14" Type="http://schemas.openxmlformats.org/officeDocument/2006/relationships/drawing" Target="../drawings/drawing6.xml"/><Relationship Id="rId5" Type="http://schemas.openxmlformats.org/officeDocument/2006/relationships/hyperlink" Target="mailto:otohlavac@seznam.cz" TargetMode="External"/><Relationship Id="rId6" Type="http://schemas.openxmlformats.org/officeDocument/2006/relationships/hyperlink" Target="mailto:prokop.j@email.cz" TargetMode="External"/><Relationship Id="rId7" Type="http://schemas.openxmlformats.org/officeDocument/2006/relationships/hyperlink" Target="mailto:jannovy3@seznam.cz" TargetMode="External"/><Relationship Id="rId8" Type="http://schemas.openxmlformats.org/officeDocument/2006/relationships/hyperlink" Target="mailto:zabranskykami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5.71"/>
    <col customWidth="1" min="3" max="3" width="3.71"/>
    <col customWidth="1" min="4" max="4" width="16.0"/>
    <col customWidth="1" min="5" max="5" width="11.86"/>
    <col customWidth="1" min="6" max="6" width="10.86"/>
    <col customWidth="1" min="7" max="7" width="6.43"/>
    <col customWidth="1" min="8" max="8" width="6.29"/>
    <col customWidth="1" min="9" max="10" width="3.71"/>
    <col customWidth="1" min="11" max="11" width="16.0"/>
    <col customWidth="1" min="12" max="13" width="3.71"/>
    <col customWidth="1" min="14" max="14" width="6.0"/>
    <col customWidth="1" min="15" max="15" width="6.29"/>
    <col customWidth="1" min="16" max="17" width="3.71"/>
    <col customWidth="1" min="18" max="18" width="16.0"/>
    <col customWidth="1" min="19" max="19" width="5.71"/>
    <col customWidth="1" min="20" max="20" width="5.0"/>
    <col customWidth="1" min="21" max="21" width="5.43"/>
    <col customWidth="1" min="22" max="22" width="6.29"/>
    <col customWidth="1" min="23" max="24" width="3.71"/>
    <col customWidth="1" min="25" max="25" width="4.71"/>
    <col customWidth="1" min="26" max="26" width="7.29"/>
    <col customWidth="1" min="27" max="28" width="4.71"/>
    <col customWidth="1" min="29" max="29" width="3.57"/>
    <col customWidth="1" min="30" max="30" width="25.71"/>
    <col customWidth="1" min="31" max="31" width="17.71"/>
    <col customWidth="1" min="32" max="32" width="5.29"/>
    <col customWidth="1" min="33" max="33" width="3.71"/>
    <col customWidth="1" min="34" max="34" width="5.57"/>
    <col customWidth="1" min="35" max="35" width="6.29"/>
    <col customWidth="1" min="36" max="37" width="3.71"/>
    <col customWidth="1" min="38" max="38" width="16.0"/>
    <col customWidth="1" min="39" max="40" width="3.71"/>
    <col customWidth="1" min="41" max="41" width="5.57"/>
    <col customWidth="1" min="42" max="42" width="6.29"/>
    <col customWidth="1" min="43" max="44" width="3.71"/>
    <col customWidth="1" min="45" max="45" width="16.0"/>
    <col customWidth="1" min="46" max="48" width="3.71"/>
    <col customWidth="1" min="49" max="49" width="6.29"/>
    <col customWidth="1" min="50" max="51" width="3.71"/>
    <col customWidth="1" min="52" max="52" width="4.71"/>
    <col customWidth="1" min="53" max="53" width="7.29"/>
    <col customWidth="1" min="54" max="54" width="4.71"/>
    <col customWidth="1" min="55" max="55" width="8.86"/>
    <col customWidth="1" min="56" max="56" width="4.71"/>
    <col customWidth="1" min="57" max="57" width="7.29"/>
    <col customWidth="1" min="58" max="59" width="4.71"/>
    <col customWidth="1" hidden="1" min="60" max="62" width="8.0"/>
    <col customWidth="1" min="63" max="68" width="3.29"/>
    <col customWidth="1" min="69" max="69" width="4.29"/>
  </cols>
  <sheetData>
    <row r="1" ht="15.0" customHeight="1">
      <c r="A1" s="1"/>
      <c r="B1" s="2" t="s">
        <v>0</v>
      </c>
      <c r="C1" s="3"/>
      <c r="D1" s="1" t="s">
        <v>1</v>
      </c>
      <c r="E1" s="1"/>
      <c r="F1" s="1"/>
      <c r="G1" s="1"/>
      <c r="H1" s="4"/>
      <c r="I1" s="4"/>
      <c r="J1" s="1"/>
      <c r="K1" s="1"/>
      <c r="L1" s="1"/>
      <c r="M1" s="1"/>
      <c r="N1" s="1"/>
      <c r="O1" s="4"/>
      <c r="P1" s="5" t="s">
        <v>2</v>
      </c>
      <c r="Q1" s="1"/>
      <c r="R1" s="1" t="s">
        <v>3</v>
      </c>
      <c r="S1" s="1"/>
      <c r="T1" s="1"/>
      <c r="U1" s="1"/>
      <c r="V1" s="1"/>
      <c r="W1" s="1"/>
      <c r="X1" s="1"/>
      <c r="Y1" s="1"/>
      <c r="Z1" s="5"/>
      <c r="AA1" s="5"/>
      <c r="AB1" s="5"/>
      <c r="AC1" s="5"/>
      <c r="AD1" s="6" t="s">
        <v>0</v>
      </c>
      <c r="AE1" s="1" t="s">
        <v>1</v>
      </c>
      <c r="AF1" s="1"/>
      <c r="AG1" s="1"/>
      <c r="AH1" s="1"/>
      <c r="AI1" s="4"/>
      <c r="AJ1" s="4"/>
      <c r="AK1" s="1"/>
      <c r="AL1" s="1"/>
      <c r="AM1" s="1"/>
      <c r="AN1" s="1"/>
      <c r="AO1" s="1"/>
      <c r="AP1" s="4"/>
      <c r="AQ1" s="5" t="s">
        <v>2</v>
      </c>
      <c r="AR1" s="1"/>
      <c r="AS1" s="1" t="s">
        <v>4</v>
      </c>
      <c r="AT1" s="1"/>
      <c r="AU1" s="1"/>
      <c r="AV1" s="1"/>
      <c r="AW1" s="1"/>
      <c r="AX1" s="1"/>
      <c r="AY1" s="1"/>
      <c r="AZ1" s="1"/>
      <c r="BA1" s="5"/>
      <c r="BB1" s="5"/>
      <c r="BC1" s="5"/>
      <c r="BD1" s="5"/>
      <c r="BE1" s="5"/>
      <c r="BF1" s="5"/>
      <c r="BG1" s="5"/>
      <c r="BH1" s="1"/>
      <c r="BI1" s="1"/>
      <c r="BJ1" s="1"/>
      <c r="BK1" s="1"/>
      <c r="BL1" s="1"/>
      <c r="BM1" s="1"/>
      <c r="BN1" s="1"/>
      <c r="BO1" s="1"/>
      <c r="BP1" s="1"/>
      <c r="BQ1" s="1"/>
    </row>
    <row r="2" ht="15.75" customHeight="1">
      <c r="A2" s="7"/>
      <c r="B2" s="2" t="s">
        <v>5</v>
      </c>
      <c r="C2" s="8"/>
      <c r="D2" s="9">
        <v>46193.0</v>
      </c>
      <c r="E2" s="7"/>
      <c r="F2" s="7"/>
      <c r="G2" s="7"/>
      <c r="H2" s="7"/>
      <c r="I2" s="7"/>
      <c r="J2" s="6" t="s">
        <v>6</v>
      </c>
      <c r="K2" s="3" t="s">
        <v>7</v>
      </c>
      <c r="L2" s="7"/>
      <c r="M2" s="7"/>
      <c r="N2" s="7"/>
      <c r="O2" s="7"/>
      <c r="P2" s="6" t="s">
        <v>8</v>
      </c>
      <c r="Q2" s="1"/>
      <c r="R2" s="1" t="s">
        <v>9</v>
      </c>
      <c r="S2" s="1"/>
      <c r="T2" s="1"/>
      <c r="U2" s="1"/>
      <c r="V2" s="1"/>
      <c r="W2" s="1"/>
      <c r="X2" s="1"/>
      <c r="Y2" s="7"/>
      <c r="Z2" s="2"/>
      <c r="AA2" s="2"/>
      <c r="AB2" s="2"/>
      <c r="AC2" s="2"/>
      <c r="AD2" s="6" t="s">
        <v>5</v>
      </c>
      <c r="AE2" s="9">
        <v>46194.0</v>
      </c>
      <c r="AF2" s="7"/>
      <c r="AG2" s="7"/>
      <c r="AH2" s="7"/>
      <c r="AI2" s="7"/>
      <c r="AJ2" s="7"/>
      <c r="AK2" s="6" t="s">
        <v>6</v>
      </c>
      <c r="AL2" s="3" t="s">
        <v>7</v>
      </c>
      <c r="AM2" s="7"/>
      <c r="AN2" s="7"/>
      <c r="AO2" s="7"/>
      <c r="AP2" s="7"/>
      <c r="AQ2" s="6" t="s">
        <v>8</v>
      </c>
      <c r="AR2" s="1"/>
      <c r="AS2" s="1" t="s">
        <v>9</v>
      </c>
      <c r="AT2" s="1"/>
      <c r="AU2" s="1"/>
      <c r="AV2" s="1"/>
      <c r="AW2" s="1"/>
      <c r="AX2" s="1"/>
      <c r="AY2" s="1"/>
      <c r="AZ2" s="7"/>
      <c r="BA2" s="2"/>
      <c r="BB2" s="2"/>
      <c r="BC2" s="2"/>
      <c r="BD2" s="2"/>
      <c r="BE2" s="2"/>
      <c r="BF2" s="2"/>
      <c r="BG2" s="2"/>
      <c r="BH2" s="7"/>
      <c r="BI2" s="7"/>
      <c r="BJ2" s="7"/>
      <c r="BK2" s="7"/>
      <c r="BL2" s="7"/>
      <c r="BM2" s="7"/>
      <c r="BN2" s="7"/>
      <c r="BO2" s="7"/>
      <c r="BP2" s="7"/>
      <c r="BQ2" s="7"/>
    </row>
    <row r="3" ht="15.75" customHeight="1">
      <c r="A3" s="10"/>
      <c r="B3" s="11"/>
      <c r="C3" s="12"/>
      <c r="D3" s="13" t="s">
        <v>10</v>
      </c>
      <c r="E3" s="14"/>
      <c r="F3" s="14"/>
      <c r="G3" s="14"/>
      <c r="H3" s="14"/>
      <c r="I3" s="14"/>
      <c r="J3" s="15"/>
      <c r="K3" s="13" t="s">
        <v>11</v>
      </c>
      <c r="L3" s="14"/>
      <c r="M3" s="14"/>
      <c r="N3" s="14"/>
      <c r="O3" s="14"/>
      <c r="P3" s="14"/>
      <c r="Q3" s="15"/>
      <c r="R3" s="13" t="s">
        <v>12</v>
      </c>
      <c r="S3" s="14"/>
      <c r="T3" s="14"/>
      <c r="U3" s="14"/>
      <c r="V3" s="14"/>
      <c r="W3" s="14"/>
      <c r="X3" s="15"/>
      <c r="Y3" s="16" t="s">
        <v>13</v>
      </c>
      <c r="Z3" s="14"/>
      <c r="AA3" s="14"/>
      <c r="AB3" s="15"/>
      <c r="AC3" s="10"/>
      <c r="AD3" s="11"/>
      <c r="AE3" s="13" t="s">
        <v>14</v>
      </c>
      <c r="AF3" s="14"/>
      <c r="AG3" s="14"/>
      <c r="AH3" s="14"/>
      <c r="AI3" s="14"/>
      <c r="AJ3" s="14"/>
      <c r="AK3" s="15"/>
      <c r="AL3" s="13" t="s">
        <v>15</v>
      </c>
      <c r="AM3" s="14"/>
      <c r="AN3" s="14"/>
      <c r="AO3" s="14"/>
      <c r="AP3" s="14"/>
      <c r="AQ3" s="14"/>
      <c r="AR3" s="15"/>
      <c r="AS3" s="13" t="s">
        <v>16</v>
      </c>
      <c r="AT3" s="14"/>
      <c r="AU3" s="14"/>
      <c r="AV3" s="14"/>
      <c r="AW3" s="14"/>
      <c r="AX3" s="14"/>
      <c r="AY3" s="15"/>
      <c r="AZ3" s="16" t="s">
        <v>17</v>
      </c>
      <c r="BA3" s="14"/>
      <c r="BB3" s="14"/>
      <c r="BC3" s="15"/>
      <c r="BD3" s="17" t="s">
        <v>18</v>
      </c>
      <c r="BE3" s="14"/>
      <c r="BF3" s="14"/>
      <c r="BG3" s="15"/>
      <c r="BH3" s="18"/>
      <c r="BI3" s="18"/>
      <c r="BJ3" s="18"/>
      <c r="BK3" s="19"/>
      <c r="BL3" s="19"/>
      <c r="BM3" s="19"/>
      <c r="BN3" s="19"/>
      <c r="BP3" s="19"/>
      <c r="BQ3" s="19"/>
    </row>
    <row r="4" ht="85.5" customHeight="1">
      <c r="A4" s="20" t="s">
        <v>19</v>
      </c>
      <c r="B4" s="21"/>
      <c r="C4" s="22" t="s">
        <v>20</v>
      </c>
      <c r="D4" s="22" t="s">
        <v>21</v>
      </c>
      <c r="E4" s="23" t="s">
        <v>22</v>
      </c>
      <c r="F4" s="22" t="s">
        <v>23</v>
      </c>
      <c r="G4" s="22" t="s">
        <v>24</v>
      </c>
      <c r="H4" s="23" t="s">
        <v>25</v>
      </c>
      <c r="I4" s="22" t="s">
        <v>26</v>
      </c>
      <c r="J4" s="22" t="s">
        <v>27</v>
      </c>
      <c r="K4" s="22" t="s">
        <v>21</v>
      </c>
      <c r="L4" s="23" t="s">
        <v>22</v>
      </c>
      <c r="M4" s="24" t="s">
        <v>23</v>
      </c>
      <c r="N4" s="22" t="s">
        <v>24</v>
      </c>
      <c r="O4" s="23" t="s">
        <v>25</v>
      </c>
      <c r="P4" s="22" t="s">
        <v>26</v>
      </c>
      <c r="Q4" s="22" t="s">
        <v>28</v>
      </c>
      <c r="R4" s="22" t="s">
        <v>21</v>
      </c>
      <c r="S4" s="23" t="s">
        <v>22</v>
      </c>
      <c r="T4" s="24" t="s">
        <v>23</v>
      </c>
      <c r="U4" s="22" t="s">
        <v>24</v>
      </c>
      <c r="V4" s="23" t="s">
        <v>25</v>
      </c>
      <c r="W4" s="22" t="s">
        <v>26</v>
      </c>
      <c r="X4" s="22" t="s">
        <v>28</v>
      </c>
      <c r="Y4" s="25" t="s">
        <v>24</v>
      </c>
      <c r="Z4" s="26" t="s">
        <v>25</v>
      </c>
      <c r="AA4" s="25" t="s">
        <v>27</v>
      </c>
      <c r="AB4" s="25" t="s">
        <v>29</v>
      </c>
      <c r="AC4" s="20" t="s">
        <v>19</v>
      </c>
      <c r="AD4" s="21"/>
      <c r="AE4" s="22" t="s">
        <v>21</v>
      </c>
      <c r="AF4" s="23" t="s">
        <v>22</v>
      </c>
      <c r="AG4" s="22" t="s">
        <v>23</v>
      </c>
      <c r="AH4" s="22" t="s">
        <v>24</v>
      </c>
      <c r="AI4" s="23" t="s">
        <v>25</v>
      </c>
      <c r="AJ4" s="22" t="s">
        <v>26</v>
      </c>
      <c r="AK4" s="22" t="s">
        <v>28</v>
      </c>
      <c r="AL4" s="27" t="s">
        <v>21</v>
      </c>
      <c r="AM4" s="23" t="s">
        <v>22</v>
      </c>
      <c r="AN4" s="24" t="s">
        <v>23</v>
      </c>
      <c r="AO4" s="22" t="s">
        <v>24</v>
      </c>
      <c r="AP4" s="23" t="s">
        <v>25</v>
      </c>
      <c r="AQ4" s="22" t="s">
        <v>26</v>
      </c>
      <c r="AR4" s="22" t="s">
        <v>28</v>
      </c>
      <c r="AS4" s="22" t="s">
        <v>21</v>
      </c>
      <c r="AT4" s="23" t="s">
        <v>22</v>
      </c>
      <c r="AU4" s="24" t="s">
        <v>23</v>
      </c>
      <c r="AV4" s="22" t="s">
        <v>24</v>
      </c>
      <c r="AW4" s="23" t="s">
        <v>25</v>
      </c>
      <c r="AX4" s="22" t="s">
        <v>26</v>
      </c>
      <c r="AY4" s="22" t="s">
        <v>28</v>
      </c>
      <c r="AZ4" s="25" t="s">
        <v>24</v>
      </c>
      <c r="BA4" s="26" t="s">
        <v>25</v>
      </c>
      <c r="BB4" s="25" t="s">
        <v>27</v>
      </c>
      <c r="BC4" s="25" t="s">
        <v>29</v>
      </c>
      <c r="BD4" s="28" t="s">
        <v>24</v>
      </c>
      <c r="BE4" s="28" t="s">
        <v>30</v>
      </c>
      <c r="BF4" s="28" t="s">
        <v>28</v>
      </c>
      <c r="BG4" s="28" t="s">
        <v>31</v>
      </c>
      <c r="BH4" s="29" t="s">
        <v>32</v>
      </c>
      <c r="BI4" s="29" t="s">
        <v>33</v>
      </c>
      <c r="BJ4" s="29" t="s">
        <v>34</v>
      </c>
      <c r="BK4" s="29" t="s">
        <v>35</v>
      </c>
      <c r="BL4" s="29" t="s">
        <v>36</v>
      </c>
      <c r="BM4" s="29" t="s">
        <v>37</v>
      </c>
      <c r="BN4" s="29" t="s">
        <v>38</v>
      </c>
      <c r="BO4" s="29" t="s">
        <v>39</v>
      </c>
      <c r="BP4" s="29" t="s">
        <v>40</v>
      </c>
      <c r="BQ4" s="29" t="s">
        <v>41</v>
      </c>
    </row>
    <row r="5" ht="15.0" customHeight="1">
      <c r="A5" s="30">
        <v>1.0</v>
      </c>
      <c r="B5" s="31" t="str">
        <f>'Rozpisky extraliga '!D3</f>
        <v>MRS - TREBILIFT</v>
      </c>
      <c r="C5" s="32"/>
      <c r="D5" s="33" t="s">
        <v>42</v>
      </c>
      <c r="E5" s="34" t="s">
        <v>43</v>
      </c>
      <c r="F5" s="35">
        <v>2.0</v>
      </c>
      <c r="G5" s="34">
        <v>8.0</v>
      </c>
      <c r="H5" s="36">
        <v>1660.0</v>
      </c>
      <c r="I5" s="34">
        <v>6.0</v>
      </c>
      <c r="J5" s="37" t="str">
        <f>SUM(I5:I6)</f>
        <v>11</v>
      </c>
      <c r="K5" s="33" t="str">
        <f t="shared" ref="K5:L5" si="1">D5</f>
        <v>Němec Roman</v>
      </c>
      <c r="L5" s="34" t="str">
        <f t="shared" si="1"/>
        <v>R</v>
      </c>
      <c r="M5" s="38">
        <v>7.0</v>
      </c>
      <c r="N5" s="34">
        <v>3.0</v>
      </c>
      <c r="O5" s="36">
        <v>632.0</v>
      </c>
      <c r="P5" s="34">
        <v>11.0</v>
      </c>
      <c r="Q5" s="37" t="str">
        <f>SUM(P5:P6)</f>
        <v>12</v>
      </c>
      <c r="R5" s="33" t="str">
        <f t="shared" ref="R5:S5" si="2">K5</f>
        <v>Němec Roman</v>
      </c>
      <c r="S5" s="34" t="str">
        <f t="shared" si="2"/>
        <v>R</v>
      </c>
      <c r="T5" s="38">
        <v>11.0</v>
      </c>
      <c r="U5" s="34">
        <v>10.0</v>
      </c>
      <c r="V5" s="36">
        <v>1723.0</v>
      </c>
      <c r="W5" s="34">
        <v>6.0</v>
      </c>
      <c r="X5" s="39" t="str">
        <f>SUM(W5:W6)</f>
        <v>13</v>
      </c>
      <c r="Y5" s="40" t="str">
        <f t="shared" ref="Y5:Z5" si="3">G5+N5+G6+N6+U5+U6</f>
        <v>37</v>
      </c>
      <c r="Z5" s="41" t="str">
        <f t="shared" si="3"/>
        <v>6921</v>
      </c>
      <c r="AA5" s="42" t="str">
        <f>J5+Q5+X5</f>
        <v>36</v>
      </c>
      <c r="AB5" s="43" t="str">
        <f>RANK(BH5,$BH$5:$BH$34,1)</f>
        <v>5</v>
      </c>
      <c r="AC5" s="44">
        <v>1.0</v>
      </c>
      <c r="AD5" s="45" t="str">
        <f>B5</f>
        <v>MRS - TREBILIFT</v>
      </c>
      <c r="AE5" s="33" t="s">
        <v>42</v>
      </c>
      <c r="AF5" s="34" t="s">
        <v>44</v>
      </c>
      <c r="AG5" s="35">
        <v>4.0</v>
      </c>
      <c r="AH5" s="34">
        <v>4.0</v>
      </c>
      <c r="AI5" s="36">
        <v>548.0</v>
      </c>
      <c r="AJ5" s="34">
        <v>10.0</v>
      </c>
      <c r="AK5" s="37" t="str">
        <f>SUM(AJ5:AJ6)</f>
        <v>12</v>
      </c>
      <c r="AL5" s="33" t="str">
        <f t="shared" ref="AL5:AM5" si="4">AE5</f>
        <v>Němec Roman</v>
      </c>
      <c r="AM5" s="34" t="str">
        <f t="shared" si="4"/>
        <v>O</v>
      </c>
      <c r="AN5" s="38">
        <v>9.0</v>
      </c>
      <c r="AO5" s="34">
        <v>7.0</v>
      </c>
      <c r="AP5" s="36">
        <v>869.0</v>
      </c>
      <c r="AQ5" s="34">
        <v>4.0</v>
      </c>
      <c r="AR5" s="37" t="str">
        <f>SUM(AQ5:AQ6)</f>
        <v>16</v>
      </c>
      <c r="AS5" s="33" t="str">
        <f t="shared" ref="AS5:AT5" si="5">AL5</f>
        <v>Němec Roman</v>
      </c>
      <c r="AT5" s="34" t="str">
        <f t="shared" si="5"/>
        <v>O</v>
      </c>
      <c r="AU5" s="38">
        <v>13.0</v>
      </c>
      <c r="AV5" s="34">
        <v>6.0</v>
      </c>
      <c r="AW5" s="36">
        <v>540.0</v>
      </c>
      <c r="AX5" s="34">
        <v>2.0</v>
      </c>
      <c r="AY5" s="37" t="str">
        <f>SUM(AX5:AX6)</f>
        <v>12</v>
      </c>
      <c r="AZ5" s="40" t="str">
        <f t="shared" ref="AZ5:BA5" si="6">AH5+AO5+AH6+AO6+AV5+AV6</f>
        <v>24</v>
      </c>
      <c r="BA5" s="41" t="str">
        <f t="shared" si="6"/>
        <v>3240</v>
      </c>
      <c r="BB5" s="42" t="str">
        <f>AK5+AR5+AY5</f>
        <v>40</v>
      </c>
      <c r="BC5" s="43" t="str">
        <f>RANK(BI5,$BI$5:$BI$34,1)</f>
        <v>6</v>
      </c>
      <c r="BD5" s="46" t="str">
        <f t="shared" ref="BD5:BF5" si="7">Y5+AZ5</f>
        <v>61</v>
      </c>
      <c r="BE5" s="47" t="str">
        <f t="shared" si="7"/>
        <v>10161</v>
      </c>
      <c r="BF5" s="48" t="str">
        <f t="shared" si="7"/>
        <v>76</v>
      </c>
      <c r="BG5" s="49" t="str">
        <f>RANK(BJ5,$BJ$5:$BJ$34,1)</f>
        <v>5</v>
      </c>
      <c r="BH5" s="50" t="str">
        <f>SUM(AA5)+(-Z5/1000000000)</f>
        <v>35.999993079000</v>
      </c>
      <c r="BI5" s="51" t="str">
        <f>SUM(BB5)+(-BA5/1000000000)</f>
        <v>39.999996760000</v>
      </c>
      <c r="BJ5" s="51" t="str">
        <f>SUM(BF5)+(-BE5/1000000000)</f>
        <v>75.999989839000</v>
      </c>
      <c r="BK5" s="52" t="str">
        <f t="shared" ref="BK5:BK32" si="12">48-2*I5</f>
        <v>36</v>
      </c>
      <c r="BL5" s="53" t="str">
        <f t="shared" ref="BL5:BL32" si="13">48-2*P5</f>
        <v>26</v>
      </c>
      <c r="BM5" s="53" t="str">
        <f t="shared" ref="BM5:BM32" si="14">48-2*W5</f>
        <v>36</v>
      </c>
      <c r="BN5" s="53" t="str">
        <f t="shared" ref="BN5:BN32" si="15">48-2*AJ5</f>
        <v>28</v>
      </c>
      <c r="BO5" s="53" t="str">
        <f t="shared" ref="BO5:BO32" si="16">48-2*AQ5</f>
        <v>40</v>
      </c>
      <c r="BP5" s="53" t="str">
        <f t="shared" ref="BP5:BP32" si="17">48-2*AX5</f>
        <v>44</v>
      </c>
      <c r="BQ5" s="54" t="str">
        <f t="shared" ref="BQ5:BQ32" si="18">SUM(BK5:BP5)</f>
        <v>210</v>
      </c>
    </row>
    <row r="6" ht="14.25" customHeight="1">
      <c r="A6" s="55"/>
      <c r="B6" s="56"/>
      <c r="C6" s="57"/>
      <c r="D6" s="58" t="s">
        <v>45</v>
      </c>
      <c r="E6" s="59" t="s">
        <v>44</v>
      </c>
      <c r="F6" s="60">
        <v>2.0</v>
      </c>
      <c r="G6" s="59">
        <v>10.0</v>
      </c>
      <c r="H6" s="59">
        <v>1380.0</v>
      </c>
      <c r="I6" s="59">
        <v>5.0</v>
      </c>
      <c r="J6" s="61"/>
      <c r="K6" s="58" t="str">
        <f t="shared" ref="K6:L6" si="8">D6</f>
        <v>Seifried Jakub</v>
      </c>
      <c r="L6" s="59" t="str">
        <f t="shared" si="8"/>
        <v>O</v>
      </c>
      <c r="M6" s="62">
        <v>7.0</v>
      </c>
      <c r="N6" s="59">
        <v>5.0</v>
      </c>
      <c r="O6" s="59">
        <v>1306.0</v>
      </c>
      <c r="P6" s="59">
        <v>1.0</v>
      </c>
      <c r="Q6" s="61"/>
      <c r="R6" s="58" t="str">
        <f t="shared" ref="R6:S6" si="9">K6</f>
        <v>Seifried Jakub</v>
      </c>
      <c r="S6" s="59" t="str">
        <f t="shared" si="9"/>
        <v>O</v>
      </c>
      <c r="T6" s="62">
        <v>11.0</v>
      </c>
      <c r="U6" s="59">
        <v>1.0</v>
      </c>
      <c r="V6" s="59">
        <v>220.0</v>
      </c>
      <c r="W6" s="59">
        <v>7.0</v>
      </c>
      <c r="X6" s="63"/>
      <c r="Y6" s="64"/>
      <c r="Z6" s="65"/>
      <c r="AA6" s="65"/>
      <c r="AB6" s="61"/>
      <c r="AC6" s="66"/>
      <c r="AD6" s="56"/>
      <c r="AE6" s="58" t="s">
        <v>45</v>
      </c>
      <c r="AF6" s="59" t="s">
        <v>43</v>
      </c>
      <c r="AG6" s="67">
        <v>4.0</v>
      </c>
      <c r="AH6" s="59">
        <v>5.0</v>
      </c>
      <c r="AI6" s="59">
        <v>1139.0</v>
      </c>
      <c r="AJ6" s="59">
        <v>2.0</v>
      </c>
      <c r="AK6" s="61"/>
      <c r="AL6" s="58" t="str">
        <f t="shared" ref="AL6:AM6" si="10">AE6</f>
        <v>Seifried Jakub</v>
      </c>
      <c r="AM6" s="59" t="str">
        <f t="shared" si="10"/>
        <v>R</v>
      </c>
      <c r="AN6" s="62">
        <v>9.0</v>
      </c>
      <c r="AO6" s="59">
        <v>0.0</v>
      </c>
      <c r="AP6" s="59">
        <v>0.0</v>
      </c>
      <c r="AQ6" s="59">
        <v>12.0</v>
      </c>
      <c r="AR6" s="61"/>
      <c r="AS6" s="58" t="str">
        <f t="shared" ref="AS6:AT6" si="11">AL6</f>
        <v>Seifried Jakub</v>
      </c>
      <c r="AT6" s="59" t="str">
        <f t="shared" si="11"/>
        <v>R</v>
      </c>
      <c r="AU6" s="62">
        <v>13.0</v>
      </c>
      <c r="AV6" s="59">
        <v>2.0</v>
      </c>
      <c r="AW6" s="59">
        <v>144.0</v>
      </c>
      <c r="AX6" s="59">
        <v>10.0</v>
      </c>
      <c r="AY6" s="61"/>
      <c r="AZ6" s="64"/>
      <c r="BA6" s="65"/>
      <c r="BB6" s="65"/>
      <c r="BC6" s="61"/>
      <c r="BD6" s="68"/>
      <c r="BE6" s="69"/>
      <c r="BF6" s="69"/>
      <c r="BG6" s="61"/>
      <c r="BH6" s="70"/>
      <c r="BI6" s="71"/>
      <c r="BJ6" s="71"/>
      <c r="BK6" s="72" t="str">
        <f t="shared" si="12"/>
        <v>38</v>
      </c>
      <c r="BL6" s="19" t="str">
        <f t="shared" si="13"/>
        <v>46</v>
      </c>
      <c r="BM6" s="19" t="str">
        <f t="shared" si="14"/>
        <v>34</v>
      </c>
      <c r="BN6" s="19" t="str">
        <f t="shared" si="15"/>
        <v>44</v>
      </c>
      <c r="BO6" s="19" t="str">
        <f t="shared" si="16"/>
        <v>24</v>
      </c>
      <c r="BP6" s="19" t="str">
        <f t="shared" si="17"/>
        <v>28</v>
      </c>
      <c r="BQ6" s="73" t="str">
        <f t="shared" si="18"/>
        <v>214</v>
      </c>
    </row>
    <row r="7" ht="15.0" customHeight="1">
      <c r="A7" s="74" t="s">
        <v>46</v>
      </c>
      <c r="B7" s="75" t="str">
        <f>'Rozpisky extraliga '!D16</f>
        <v>Mucho Macho MO Zlín</v>
      </c>
      <c r="C7" s="76"/>
      <c r="D7" s="77" t="s">
        <v>47</v>
      </c>
      <c r="E7" s="78" t="s">
        <v>43</v>
      </c>
      <c r="F7" s="79">
        <v>3.0</v>
      </c>
      <c r="G7" s="78">
        <v>7.0</v>
      </c>
      <c r="H7" s="80">
        <v>1300.0</v>
      </c>
      <c r="I7" s="78">
        <v>9.0</v>
      </c>
      <c r="J7" s="81" t="str">
        <f>SUM(I7:I8)</f>
        <v>11</v>
      </c>
      <c r="K7" s="77" t="str">
        <f t="shared" ref="K7:L7" si="19">D7</f>
        <v>Vojáček David</v>
      </c>
      <c r="L7" s="78" t="str">
        <f t="shared" si="19"/>
        <v>R</v>
      </c>
      <c r="M7" s="82">
        <v>8.0</v>
      </c>
      <c r="N7" s="78">
        <v>16.0</v>
      </c>
      <c r="O7" s="80">
        <v>1691.0</v>
      </c>
      <c r="P7" s="78">
        <v>3.0</v>
      </c>
      <c r="Q7" s="81" t="str">
        <f>SUM(P7:P8)</f>
        <v>13</v>
      </c>
      <c r="R7" s="77" t="str">
        <f t="shared" ref="R7:S7" si="20">K7</f>
        <v>Vojáček David</v>
      </c>
      <c r="S7" s="78" t="str">
        <f t="shared" si="20"/>
        <v>R</v>
      </c>
      <c r="T7" s="82">
        <v>12.0</v>
      </c>
      <c r="U7" s="78">
        <v>11.0</v>
      </c>
      <c r="V7" s="80">
        <v>1762.0</v>
      </c>
      <c r="W7" s="78">
        <v>5.0</v>
      </c>
      <c r="X7" s="83" t="str">
        <f>SUM(W7:W8)</f>
        <v>8</v>
      </c>
      <c r="Y7" s="84" t="str">
        <f t="shared" ref="Y7:Z7" si="21">G7+N7+G8+N8+U7+U8</f>
        <v>61</v>
      </c>
      <c r="Z7" s="85" t="str">
        <f t="shared" si="21"/>
        <v>7906</v>
      </c>
      <c r="AA7" s="86" t="str">
        <f>J7+Q7+X7</f>
        <v>32</v>
      </c>
      <c r="AB7" s="87" t="str">
        <f>RANK(BH7,$BH$5:$BH$34,1)</f>
        <v>1</v>
      </c>
      <c r="AC7" s="88" t="s">
        <v>46</v>
      </c>
      <c r="AD7" s="89" t="str">
        <f>B7</f>
        <v>Mucho Macho MO Zlín</v>
      </c>
      <c r="AE7" s="77" t="s">
        <v>47</v>
      </c>
      <c r="AF7" s="78" t="s">
        <v>43</v>
      </c>
      <c r="AG7" s="79">
        <v>10.0</v>
      </c>
      <c r="AH7" s="78">
        <v>1.0</v>
      </c>
      <c r="AI7" s="80">
        <v>435.0</v>
      </c>
      <c r="AJ7" s="78">
        <v>6.0</v>
      </c>
      <c r="AK7" s="81" t="str">
        <f>SUM(AJ7:AJ8)</f>
        <v>8</v>
      </c>
      <c r="AL7" s="77" t="str">
        <f t="shared" ref="AL7:AM7" si="22">AE7</f>
        <v>Vojáček David</v>
      </c>
      <c r="AM7" s="78" t="str">
        <f t="shared" si="22"/>
        <v>R</v>
      </c>
      <c r="AN7" s="82">
        <v>2.0</v>
      </c>
      <c r="AO7" s="78">
        <v>5.0</v>
      </c>
      <c r="AP7" s="80">
        <v>445.0</v>
      </c>
      <c r="AQ7" s="78">
        <v>5.0</v>
      </c>
      <c r="AR7" s="81" t="str">
        <f>SUM(AQ7:AQ8)</f>
        <v>18</v>
      </c>
      <c r="AS7" s="77" t="str">
        <f t="shared" ref="AS7:AT7" si="23">AL7</f>
        <v>Vojáček David</v>
      </c>
      <c r="AT7" s="78" t="str">
        <f t="shared" si="23"/>
        <v>R</v>
      </c>
      <c r="AU7" s="82">
        <v>6.0</v>
      </c>
      <c r="AV7" s="78">
        <v>2.0</v>
      </c>
      <c r="AW7" s="80">
        <v>383.0</v>
      </c>
      <c r="AX7" s="78">
        <v>6.0</v>
      </c>
      <c r="AY7" s="81" t="str">
        <f>SUM(AX7:AX8)</f>
        <v>15</v>
      </c>
      <c r="AZ7" s="84" t="str">
        <f t="shared" ref="AZ7:BA7" si="24">AH7+AO7+AH8+AO8+AV7+AV8</f>
        <v>25</v>
      </c>
      <c r="BA7" s="85" t="str">
        <f t="shared" si="24"/>
        <v>3483</v>
      </c>
      <c r="BB7" s="86" t="str">
        <f>AK7+AR7+AY7</f>
        <v>41</v>
      </c>
      <c r="BC7" s="87" t="str">
        <f>RANK(BI7,$BI$5:$BI$34,1)</f>
        <v>7</v>
      </c>
      <c r="BD7" s="90" t="str">
        <f t="shared" ref="BD7:BF7" si="25">Y7+AZ7</f>
        <v>86</v>
      </c>
      <c r="BE7" s="91" t="str">
        <f t="shared" si="25"/>
        <v>11389</v>
      </c>
      <c r="BF7" s="92" t="str">
        <f t="shared" si="25"/>
        <v>73</v>
      </c>
      <c r="BG7" s="93" t="str">
        <f>RANK(BJ7,$BJ$5:$BJ$34,1)</f>
        <v>3</v>
      </c>
      <c r="BH7" s="94" t="str">
        <f>SUM(AA7)+(-Z7/1000000000)</f>
        <v>31.999992094000</v>
      </c>
      <c r="BI7" s="95" t="str">
        <f>SUM(BB7)+(-BA7/1000000000)</f>
        <v>40.999996517000</v>
      </c>
      <c r="BJ7" s="95" t="str">
        <f>SUM(BF7)+(-BE7/1000000000)</f>
        <v>72.999988611000</v>
      </c>
      <c r="BK7" s="96" t="str">
        <f t="shared" si="12"/>
        <v>30</v>
      </c>
      <c r="BL7" s="97" t="str">
        <f t="shared" si="13"/>
        <v>42</v>
      </c>
      <c r="BM7" s="97" t="str">
        <f t="shared" si="14"/>
        <v>38</v>
      </c>
      <c r="BN7" s="97" t="str">
        <f t="shared" si="15"/>
        <v>36</v>
      </c>
      <c r="BO7" s="97" t="str">
        <f t="shared" si="16"/>
        <v>38</v>
      </c>
      <c r="BP7" s="97" t="str">
        <f t="shared" si="17"/>
        <v>36</v>
      </c>
      <c r="BQ7" s="98" t="str">
        <f t="shared" si="18"/>
        <v>220</v>
      </c>
    </row>
    <row r="8" ht="14.25" customHeight="1">
      <c r="A8" s="99"/>
      <c r="B8" s="56"/>
      <c r="C8" s="57"/>
      <c r="D8" s="100" t="s">
        <v>48</v>
      </c>
      <c r="E8" s="101" t="s">
        <v>44</v>
      </c>
      <c r="F8" s="102">
        <v>3.0</v>
      </c>
      <c r="G8" s="101">
        <v>22.0</v>
      </c>
      <c r="H8" s="101">
        <v>2617.0</v>
      </c>
      <c r="I8" s="101">
        <v>2.0</v>
      </c>
      <c r="J8" s="61"/>
      <c r="K8" s="100" t="str">
        <f t="shared" ref="K8:L8" si="26">D8</f>
        <v>Navrátil Miroslav</v>
      </c>
      <c r="L8" s="101" t="str">
        <f t="shared" si="26"/>
        <v>O</v>
      </c>
      <c r="M8" s="62">
        <v>8.0</v>
      </c>
      <c r="N8" s="101">
        <v>3.0</v>
      </c>
      <c r="O8" s="101">
        <v>112.0</v>
      </c>
      <c r="P8" s="101">
        <v>10.0</v>
      </c>
      <c r="Q8" s="61"/>
      <c r="R8" s="100" t="str">
        <f t="shared" ref="R8:S8" si="27">K8</f>
        <v>Navrátil Miroslav</v>
      </c>
      <c r="S8" s="101" t="str">
        <f t="shared" si="27"/>
        <v>O</v>
      </c>
      <c r="T8" s="62">
        <v>12.0</v>
      </c>
      <c r="U8" s="101">
        <v>2.0</v>
      </c>
      <c r="V8" s="101">
        <v>424.0</v>
      </c>
      <c r="W8" s="101">
        <v>3.0</v>
      </c>
      <c r="X8" s="63"/>
      <c r="Y8" s="68"/>
      <c r="Z8" s="69"/>
      <c r="AA8" s="69"/>
      <c r="AB8" s="61"/>
      <c r="AC8" s="103"/>
      <c r="AD8" s="56"/>
      <c r="AE8" s="100" t="s">
        <v>48</v>
      </c>
      <c r="AF8" s="101" t="s">
        <v>44</v>
      </c>
      <c r="AG8" s="104">
        <v>10.0</v>
      </c>
      <c r="AH8" s="101">
        <v>11.0</v>
      </c>
      <c r="AI8" s="101">
        <v>1741.0</v>
      </c>
      <c r="AJ8" s="101">
        <v>2.0</v>
      </c>
      <c r="AK8" s="61"/>
      <c r="AL8" s="100" t="str">
        <f t="shared" ref="AL8:AM8" si="28">AE8</f>
        <v>Navrátil Miroslav</v>
      </c>
      <c r="AM8" s="101" t="str">
        <f t="shared" si="28"/>
        <v>O</v>
      </c>
      <c r="AN8" s="62">
        <v>2.0</v>
      </c>
      <c r="AO8" s="101">
        <v>2.0</v>
      </c>
      <c r="AP8" s="101">
        <v>185.0</v>
      </c>
      <c r="AQ8" s="101">
        <v>13.0</v>
      </c>
      <c r="AR8" s="61"/>
      <c r="AS8" s="100" t="str">
        <f t="shared" ref="AS8:AT8" si="29">AL8</f>
        <v>Navrátil Miroslav</v>
      </c>
      <c r="AT8" s="101" t="str">
        <f t="shared" si="29"/>
        <v>O</v>
      </c>
      <c r="AU8" s="62">
        <v>6.0</v>
      </c>
      <c r="AV8" s="101">
        <v>4.0</v>
      </c>
      <c r="AW8" s="101">
        <v>294.0</v>
      </c>
      <c r="AX8" s="101">
        <v>9.0</v>
      </c>
      <c r="AY8" s="61"/>
      <c r="AZ8" s="68"/>
      <c r="BA8" s="69"/>
      <c r="BB8" s="69"/>
      <c r="BC8" s="61"/>
      <c r="BD8" s="68"/>
      <c r="BE8" s="69"/>
      <c r="BF8" s="69"/>
      <c r="BG8" s="61"/>
      <c r="BH8" s="70"/>
      <c r="BI8" s="71"/>
      <c r="BJ8" s="71"/>
      <c r="BK8" s="105" t="str">
        <f t="shared" si="12"/>
        <v>44</v>
      </c>
      <c r="BL8" s="106" t="str">
        <f t="shared" si="13"/>
        <v>28</v>
      </c>
      <c r="BM8" s="106" t="str">
        <f t="shared" si="14"/>
        <v>42</v>
      </c>
      <c r="BN8" s="106" t="str">
        <f t="shared" si="15"/>
        <v>44</v>
      </c>
      <c r="BO8" s="106" t="str">
        <f t="shared" si="16"/>
        <v>22</v>
      </c>
      <c r="BP8" s="106" t="str">
        <f t="shared" si="17"/>
        <v>30</v>
      </c>
      <c r="BQ8" s="107" t="str">
        <f t="shared" si="18"/>
        <v>210</v>
      </c>
    </row>
    <row r="9" ht="15.0" customHeight="1">
      <c r="A9" s="108" t="s">
        <v>49</v>
      </c>
      <c r="B9" s="75" t="str">
        <f>'Rozpisky extraliga '!D29</f>
        <v>Spin team MO Lahovice a MO Plaňany</v>
      </c>
      <c r="C9" s="76"/>
      <c r="D9" s="109" t="s">
        <v>50</v>
      </c>
      <c r="E9" s="110" t="s">
        <v>43</v>
      </c>
      <c r="F9" s="111">
        <v>13.0</v>
      </c>
      <c r="G9" s="110">
        <v>22.0</v>
      </c>
      <c r="H9" s="112">
        <v>2841.0</v>
      </c>
      <c r="I9" s="110">
        <v>2.0</v>
      </c>
      <c r="J9" s="81" t="str">
        <f>SUM(I9:I10)</f>
        <v>10</v>
      </c>
      <c r="K9" s="109" t="str">
        <f t="shared" ref="K9:L9" si="30">D9</f>
        <v>Svoboda Jakub</v>
      </c>
      <c r="L9" s="110" t="str">
        <f t="shared" si="30"/>
        <v>R</v>
      </c>
      <c r="M9" s="82">
        <v>5.0</v>
      </c>
      <c r="N9" s="110">
        <v>5.0</v>
      </c>
      <c r="O9" s="112">
        <v>1170.0</v>
      </c>
      <c r="P9" s="110">
        <v>6.0</v>
      </c>
      <c r="Q9" s="81" t="str">
        <f>SUM(P9:P10)</f>
        <v>12</v>
      </c>
      <c r="R9" s="109" t="str">
        <f t="shared" ref="R9:S9" si="31">K9</f>
        <v>Svoboda Jakub</v>
      </c>
      <c r="S9" s="110" t="str">
        <f t="shared" si="31"/>
        <v>R</v>
      </c>
      <c r="T9" s="82">
        <v>9.0</v>
      </c>
      <c r="U9" s="110">
        <v>11.0</v>
      </c>
      <c r="V9" s="112">
        <v>2003.0</v>
      </c>
      <c r="W9" s="110">
        <v>3.0</v>
      </c>
      <c r="X9" s="83" t="str">
        <f>SUM(W9:W10)</f>
        <v>11</v>
      </c>
      <c r="Y9" s="84" t="str">
        <f t="shared" ref="Y9:Z9" si="32">G9+N9+G10+N10+U9+U10</f>
        <v>50</v>
      </c>
      <c r="Z9" s="85" t="str">
        <f t="shared" si="32"/>
        <v>7243</v>
      </c>
      <c r="AA9" s="86" t="str">
        <f>J9+Q9+X9</f>
        <v>33</v>
      </c>
      <c r="AB9" s="87" t="str">
        <f>RANK(BH9,$BH$5:$BH$34,1)</f>
        <v>3</v>
      </c>
      <c r="AC9" s="113" t="s">
        <v>49</v>
      </c>
      <c r="AD9" s="89" t="str">
        <f>B9</f>
        <v>Spin team MO Lahovice a MO Plaňany</v>
      </c>
      <c r="AE9" s="109" t="s">
        <v>50</v>
      </c>
      <c r="AF9" s="110" t="s">
        <v>44</v>
      </c>
      <c r="AG9" s="111">
        <v>7.0</v>
      </c>
      <c r="AH9" s="110">
        <v>6.0</v>
      </c>
      <c r="AI9" s="112">
        <v>1252.0</v>
      </c>
      <c r="AJ9" s="110">
        <v>4.0</v>
      </c>
      <c r="AK9" s="81" t="str">
        <f>SUM(AJ9:AJ10)</f>
        <v>5</v>
      </c>
      <c r="AL9" s="109" t="str">
        <f t="shared" ref="AL9:AM9" si="33">AE9</f>
        <v>Svoboda Jakub</v>
      </c>
      <c r="AM9" s="110" t="str">
        <f t="shared" si="33"/>
        <v>O</v>
      </c>
      <c r="AN9" s="82">
        <v>12.0</v>
      </c>
      <c r="AO9" s="110">
        <v>3.0</v>
      </c>
      <c r="AP9" s="112">
        <v>518.0</v>
      </c>
      <c r="AQ9" s="110">
        <v>9.0</v>
      </c>
      <c r="AR9" s="81" t="str">
        <f>SUM(AQ9:AQ10)</f>
        <v>13</v>
      </c>
      <c r="AS9" s="109" t="str">
        <f t="shared" ref="AS9:AT9" si="34">AL9</f>
        <v>Svoboda Jakub</v>
      </c>
      <c r="AT9" s="110" t="str">
        <f t="shared" si="34"/>
        <v>O</v>
      </c>
      <c r="AU9" s="82">
        <v>3.0</v>
      </c>
      <c r="AV9" s="110">
        <v>2.0</v>
      </c>
      <c r="AW9" s="112">
        <v>301.0</v>
      </c>
      <c r="AX9" s="110">
        <v>7.0</v>
      </c>
      <c r="AY9" s="81" t="str">
        <f>SUM(AX9:AX10)</f>
        <v>9</v>
      </c>
      <c r="AZ9" s="84" t="str">
        <f t="shared" ref="AZ9:BA9" si="35">AH9+AO9+AH10+AO10+AV9+AV10</f>
        <v>37</v>
      </c>
      <c r="BA9" s="85" t="str">
        <f t="shared" si="35"/>
        <v>6416</v>
      </c>
      <c r="BB9" s="86" t="str">
        <f>AK9+AR9+AY9</f>
        <v>27</v>
      </c>
      <c r="BC9" s="87" t="str">
        <f>RANK(BI9,$BI$5:$BI$34,1)</f>
        <v>1</v>
      </c>
      <c r="BD9" s="90" t="str">
        <f t="shared" ref="BD9:BF9" si="36">Y9+AZ9</f>
        <v>87</v>
      </c>
      <c r="BE9" s="91" t="str">
        <f t="shared" si="36"/>
        <v>13659</v>
      </c>
      <c r="BF9" s="92" t="str">
        <f t="shared" si="36"/>
        <v>60</v>
      </c>
      <c r="BG9" s="93" t="str">
        <f>RANK(BJ9,$BJ$5:$BJ$34,1)</f>
        <v>1</v>
      </c>
      <c r="BH9" s="94" t="str">
        <f>SUM(AA9)+(-Z9/1000000000)</f>
        <v>32.999992757000</v>
      </c>
      <c r="BI9" s="95" t="str">
        <f>SUM(BB9)+(-BA9/1000000000)</f>
        <v>26.999993584000</v>
      </c>
      <c r="BJ9" s="95" t="str">
        <f>SUM(BF9)+(-BE9/1000000000)</f>
        <v>59.999986341000</v>
      </c>
      <c r="BK9" s="72" t="str">
        <f t="shared" si="12"/>
        <v>44</v>
      </c>
      <c r="BL9" s="19" t="str">
        <f t="shared" si="13"/>
        <v>36</v>
      </c>
      <c r="BM9" s="97" t="str">
        <f t="shared" si="14"/>
        <v>42</v>
      </c>
      <c r="BN9" s="19" t="str">
        <f t="shared" si="15"/>
        <v>40</v>
      </c>
      <c r="BO9" s="19" t="str">
        <f t="shared" si="16"/>
        <v>30</v>
      </c>
      <c r="BP9" s="97" t="str">
        <f t="shared" si="17"/>
        <v>34</v>
      </c>
      <c r="BQ9" s="73" t="str">
        <f t="shared" si="18"/>
        <v>226</v>
      </c>
    </row>
    <row r="10" ht="14.25" customHeight="1">
      <c r="A10" s="55"/>
      <c r="B10" s="56"/>
      <c r="C10" s="57"/>
      <c r="D10" s="58" t="s">
        <v>51</v>
      </c>
      <c r="E10" s="59" t="s">
        <v>44</v>
      </c>
      <c r="F10" s="114">
        <v>13.0</v>
      </c>
      <c r="G10" s="59">
        <v>6.0</v>
      </c>
      <c r="H10" s="59">
        <v>695.0</v>
      </c>
      <c r="I10" s="59">
        <v>8.0</v>
      </c>
      <c r="J10" s="61"/>
      <c r="K10" s="58" t="str">
        <f t="shared" ref="K10:L10" si="37">D10</f>
        <v>Svoboda Martin</v>
      </c>
      <c r="L10" s="59" t="str">
        <f t="shared" si="37"/>
        <v>O</v>
      </c>
      <c r="M10" s="62">
        <v>5.0</v>
      </c>
      <c r="N10" s="59">
        <v>5.0</v>
      </c>
      <c r="O10" s="59">
        <v>359.0</v>
      </c>
      <c r="P10" s="59">
        <v>6.0</v>
      </c>
      <c r="Q10" s="61"/>
      <c r="R10" s="58" t="str">
        <f t="shared" ref="R10:S10" si="38">K10</f>
        <v>Svoboda Martin</v>
      </c>
      <c r="S10" s="59" t="str">
        <f t="shared" si="38"/>
        <v>O</v>
      </c>
      <c r="T10" s="62">
        <v>9.0</v>
      </c>
      <c r="U10" s="59">
        <v>1.0</v>
      </c>
      <c r="V10" s="59">
        <v>175.0</v>
      </c>
      <c r="W10" s="59">
        <v>8.0</v>
      </c>
      <c r="X10" s="63"/>
      <c r="Y10" s="68"/>
      <c r="Z10" s="69"/>
      <c r="AA10" s="69"/>
      <c r="AB10" s="61"/>
      <c r="AC10" s="66"/>
      <c r="AD10" s="56"/>
      <c r="AE10" s="58" t="s">
        <v>51</v>
      </c>
      <c r="AF10" s="59" t="s">
        <v>43</v>
      </c>
      <c r="AG10" s="114">
        <v>7.0</v>
      </c>
      <c r="AH10" s="59">
        <v>18.0</v>
      </c>
      <c r="AI10" s="59">
        <v>2860.0</v>
      </c>
      <c r="AJ10" s="59">
        <v>1.0</v>
      </c>
      <c r="AK10" s="61"/>
      <c r="AL10" s="58" t="str">
        <f t="shared" ref="AL10:AM10" si="39">AE10</f>
        <v>Svoboda Martin</v>
      </c>
      <c r="AM10" s="59" t="str">
        <f t="shared" si="39"/>
        <v>R</v>
      </c>
      <c r="AN10" s="62">
        <v>12.0</v>
      </c>
      <c r="AO10" s="59">
        <v>4.0</v>
      </c>
      <c r="AP10" s="59">
        <v>714.0</v>
      </c>
      <c r="AQ10" s="59">
        <v>4.0</v>
      </c>
      <c r="AR10" s="61"/>
      <c r="AS10" s="58" t="str">
        <f t="shared" ref="AS10:AT10" si="40">AL10</f>
        <v>Svoboda Martin</v>
      </c>
      <c r="AT10" s="59" t="str">
        <f t="shared" si="40"/>
        <v>R</v>
      </c>
      <c r="AU10" s="62">
        <v>3.0</v>
      </c>
      <c r="AV10" s="59">
        <v>4.0</v>
      </c>
      <c r="AW10" s="59">
        <v>771.0</v>
      </c>
      <c r="AX10" s="59">
        <v>2.0</v>
      </c>
      <c r="AY10" s="61"/>
      <c r="AZ10" s="68"/>
      <c r="BA10" s="69"/>
      <c r="BB10" s="69"/>
      <c r="BC10" s="61"/>
      <c r="BD10" s="68"/>
      <c r="BE10" s="69"/>
      <c r="BF10" s="69"/>
      <c r="BG10" s="61"/>
      <c r="BH10" s="70"/>
      <c r="BI10" s="71"/>
      <c r="BJ10" s="71"/>
      <c r="BK10" s="72" t="str">
        <f t="shared" si="12"/>
        <v>32</v>
      </c>
      <c r="BL10" s="19" t="str">
        <f t="shared" si="13"/>
        <v>36</v>
      </c>
      <c r="BM10" s="106" t="str">
        <f t="shared" si="14"/>
        <v>32</v>
      </c>
      <c r="BN10" s="19" t="str">
        <f t="shared" si="15"/>
        <v>46</v>
      </c>
      <c r="BO10" s="19" t="str">
        <f t="shared" si="16"/>
        <v>40</v>
      </c>
      <c r="BP10" s="106" t="str">
        <f t="shared" si="17"/>
        <v>44</v>
      </c>
      <c r="BQ10" s="73" t="str">
        <f t="shared" si="18"/>
        <v>230</v>
      </c>
    </row>
    <row r="11" ht="15.0" customHeight="1">
      <c r="A11" s="74" t="s">
        <v>52</v>
      </c>
      <c r="B11" s="75" t="str">
        <f>'Rozpisky extraliga '!D42</f>
        <v>Nástrahy.cz - MO Tábor</v>
      </c>
      <c r="C11" s="76"/>
      <c r="D11" s="77" t="s">
        <v>53</v>
      </c>
      <c r="E11" s="78" t="s">
        <v>43</v>
      </c>
      <c r="F11" s="79">
        <v>7.0</v>
      </c>
      <c r="G11" s="78">
        <v>14.0</v>
      </c>
      <c r="H11" s="80">
        <v>1863.0</v>
      </c>
      <c r="I11" s="78">
        <v>3.0</v>
      </c>
      <c r="J11" s="81" t="str">
        <f>SUM(I11:I12)</f>
        <v>13</v>
      </c>
      <c r="K11" s="77" t="str">
        <f t="shared" ref="K11:L11" si="41">D11</f>
        <v>Adámnek Jan</v>
      </c>
      <c r="L11" s="78" t="str">
        <f t="shared" si="41"/>
        <v>R</v>
      </c>
      <c r="M11" s="82">
        <v>12.0</v>
      </c>
      <c r="N11" s="78">
        <v>11.0</v>
      </c>
      <c r="O11" s="80">
        <v>1143.0</v>
      </c>
      <c r="P11" s="78">
        <v>7.0</v>
      </c>
      <c r="Q11" s="81" t="str">
        <f>SUM(P11:P12)</f>
        <v>12</v>
      </c>
      <c r="R11" s="77" t="str">
        <f t="shared" ref="R11:S11" si="42">K11</f>
        <v>Adámnek Jan</v>
      </c>
      <c r="S11" s="78" t="str">
        <f t="shared" si="42"/>
        <v>R</v>
      </c>
      <c r="T11" s="82">
        <v>3.0</v>
      </c>
      <c r="U11" s="78">
        <v>3.0</v>
      </c>
      <c r="V11" s="80">
        <v>409.0</v>
      </c>
      <c r="W11" s="78">
        <v>11.0</v>
      </c>
      <c r="X11" s="83" t="str">
        <f>SUM(W11:W12)</f>
        <v>17</v>
      </c>
      <c r="Y11" s="84" t="str">
        <f t="shared" ref="Y11:Z11" si="43">G11+N11+G12+N12+U11+U12</f>
        <v>37</v>
      </c>
      <c r="Z11" s="85" t="str">
        <f t="shared" si="43"/>
        <v>5136</v>
      </c>
      <c r="AA11" s="86" t="str">
        <f>J11+Q11+X11</f>
        <v>42</v>
      </c>
      <c r="AB11" s="87" t="str">
        <f>RANK(BH11,$BH$5:$BH$34,1)</f>
        <v>8</v>
      </c>
      <c r="AC11" s="88" t="s">
        <v>52</v>
      </c>
      <c r="AD11" s="115" t="str">
        <f>B11</f>
        <v>Nástrahy.cz - MO Tábor</v>
      </c>
      <c r="AE11" s="77" t="s">
        <v>53</v>
      </c>
      <c r="AF11" s="78" t="s">
        <v>44</v>
      </c>
      <c r="AG11" s="79">
        <v>13.0</v>
      </c>
      <c r="AH11" s="78">
        <v>17.0</v>
      </c>
      <c r="AI11" s="80">
        <v>1533.0</v>
      </c>
      <c r="AJ11" s="78">
        <v>3.0</v>
      </c>
      <c r="AK11" s="81" t="str">
        <f>SUM(AJ11:AJ12)</f>
        <v>13</v>
      </c>
      <c r="AL11" s="77" t="str">
        <f t="shared" ref="AL11:AM11" si="44">AE11</f>
        <v>Adámnek Jan</v>
      </c>
      <c r="AM11" s="78" t="str">
        <f t="shared" si="44"/>
        <v>O</v>
      </c>
      <c r="AN11" s="82">
        <v>5.0</v>
      </c>
      <c r="AO11" s="78">
        <v>5.0</v>
      </c>
      <c r="AP11" s="80">
        <v>771.0</v>
      </c>
      <c r="AQ11" s="78">
        <v>6.0</v>
      </c>
      <c r="AR11" s="81" t="str">
        <f>SUM(AQ11:AQ12)</f>
        <v>14</v>
      </c>
      <c r="AS11" s="77" t="str">
        <f t="shared" ref="AS11:AT11" si="45">AL11</f>
        <v>Adámnek Jan</v>
      </c>
      <c r="AT11" s="78" t="str">
        <f t="shared" si="45"/>
        <v>O</v>
      </c>
      <c r="AU11" s="82">
        <v>9.0</v>
      </c>
      <c r="AV11" s="78">
        <v>0.0</v>
      </c>
      <c r="AW11" s="80">
        <v>0.0</v>
      </c>
      <c r="AX11" s="78">
        <v>13.0</v>
      </c>
      <c r="AY11" s="81" t="str">
        <f>SUM(AX11:AX12)</f>
        <v>25</v>
      </c>
      <c r="AZ11" s="84" t="str">
        <f t="shared" ref="AZ11:BA11" si="46">AH11+AO11+AH12+AO12+AV11+AV12</f>
        <v>27</v>
      </c>
      <c r="BA11" s="85" t="str">
        <f t="shared" si="46"/>
        <v>2762</v>
      </c>
      <c r="BB11" s="86" t="str">
        <f>AK11+AR11+AY11</f>
        <v>52</v>
      </c>
      <c r="BC11" s="87" t="str">
        <f>RANK(BI11,$BI$5:$BI$34,1)</f>
        <v>11</v>
      </c>
      <c r="BD11" s="90" t="str">
        <f t="shared" ref="BD11:BF11" si="47">Y11+AZ11</f>
        <v>64</v>
      </c>
      <c r="BE11" s="91" t="str">
        <f t="shared" si="47"/>
        <v>7898</v>
      </c>
      <c r="BF11" s="92" t="str">
        <f t="shared" si="47"/>
        <v>94</v>
      </c>
      <c r="BG11" s="93" t="str">
        <f>RANK(BJ11,$BJ$5:$BJ$34,1)</f>
        <v>11</v>
      </c>
      <c r="BH11" s="94" t="str">
        <f>SUM(AA11)+(-Z11/1000000000)</f>
        <v>41.999994864000</v>
      </c>
      <c r="BI11" s="95" t="str">
        <f>SUM(BB11)+(-BA11/1000000000)</f>
        <v>51.999997238000</v>
      </c>
      <c r="BJ11" s="95" t="str">
        <f>SUM(BF11)+(-BE11/1000000000)</f>
        <v>93.999992102000</v>
      </c>
      <c r="BK11" s="96" t="str">
        <f t="shared" si="12"/>
        <v>42</v>
      </c>
      <c r="BL11" s="97" t="str">
        <f t="shared" si="13"/>
        <v>34</v>
      </c>
      <c r="BM11" s="97" t="str">
        <f t="shared" si="14"/>
        <v>26</v>
      </c>
      <c r="BN11" s="97" t="str">
        <f t="shared" si="15"/>
        <v>42</v>
      </c>
      <c r="BO11" s="97" t="str">
        <f t="shared" si="16"/>
        <v>36</v>
      </c>
      <c r="BP11" s="97" t="str">
        <f t="shared" si="17"/>
        <v>22</v>
      </c>
      <c r="BQ11" s="98" t="str">
        <f t="shared" si="18"/>
        <v>202</v>
      </c>
    </row>
    <row r="12" ht="14.25" customHeight="1">
      <c r="A12" s="99"/>
      <c r="B12" s="56"/>
      <c r="C12" s="57"/>
      <c r="D12" s="100" t="s">
        <v>54</v>
      </c>
      <c r="E12" s="101" t="s">
        <v>44</v>
      </c>
      <c r="F12" s="104">
        <v>7.0</v>
      </c>
      <c r="G12" s="101">
        <v>3.0</v>
      </c>
      <c r="H12" s="101">
        <v>490.0</v>
      </c>
      <c r="I12" s="101">
        <v>10.0</v>
      </c>
      <c r="J12" s="61"/>
      <c r="K12" s="100" t="str">
        <f t="shared" ref="K12:L12" si="48">D12</f>
        <v>Grůša František</v>
      </c>
      <c r="L12" s="101" t="str">
        <f t="shared" si="48"/>
        <v>O</v>
      </c>
      <c r="M12" s="62">
        <v>12.0</v>
      </c>
      <c r="N12" s="101">
        <v>4.0</v>
      </c>
      <c r="O12" s="101">
        <v>905.0</v>
      </c>
      <c r="P12" s="101">
        <v>5.0</v>
      </c>
      <c r="Q12" s="61"/>
      <c r="R12" s="100" t="str">
        <f t="shared" ref="R12:S12" si="49">K12</f>
        <v>Grůša František</v>
      </c>
      <c r="S12" s="101" t="str">
        <f t="shared" si="49"/>
        <v>O</v>
      </c>
      <c r="T12" s="62">
        <v>3.0</v>
      </c>
      <c r="U12" s="101">
        <v>2.0</v>
      </c>
      <c r="V12" s="101">
        <v>326.0</v>
      </c>
      <c r="W12" s="101">
        <v>6.0</v>
      </c>
      <c r="X12" s="63"/>
      <c r="Y12" s="68"/>
      <c r="Z12" s="69"/>
      <c r="AA12" s="69"/>
      <c r="AB12" s="61"/>
      <c r="AC12" s="103"/>
      <c r="AD12" s="56"/>
      <c r="AE12" s="100" t="s">
        <v>54</v>
      </c>
      <c r="AF12" s="101" t="s">
        <v>43</v>
      </c>
      <c r="AG12" s="104">
        <v>13.0</v>
      </c>
      <c r="AH12" s="101">
        <v>2.0</v>
      </c>
      <c r="AI12" s="101">
        <v>258.0</v>
      </c>
      <c r="AJ12" s="101">
        <v>10.0</v>
      </c>
      <c r="AK12" s="61"/>
      <c r="AL12" s="100" t="str">
        <f t="shared" ref="AL12:AM12" si="50">AE12</f>
        <v>Grůša František</v>
      </c>
      <c r="AM12" s="101" t="str">
        <f t="shared" si="50"/>
        <v>R</v>
      </c>
      <c r="AN12" s="62">
        <v>5.0</v>
      </c>
      <c r="AO12" s="101">
        <v>3.0</v>
      </c>
      <c r="AP12" s="101">
        <v>200.0</v>
      </c>
      <c r="AQ12" s="101">
        <v>8.0</v>
      </c>
      <c r="AR12" s="61"/>
      <c r="AS12" s="100" t="str">
        <f t="shared" ref="AS12:AT12" si="51">AL12</f>
        <v>Grůša František</v>
      </c>
      <c r="AT12" s="101" t="str">
        <f t="shared" si="51"/>
        <v>R</v>
      </c>
      <c r="AU12" s="62">
        <v>9.0</v>
      </c>
      <c r="AV12" s="101">
        <v>0.0</v>
      </c>
      <c r="AW12" s="101">
        <v>0.0</v>
      </c>
      <c r="AX12" s="101">
        <v>12.0</v>
      </c>
      <c r="AY12" s="61"/>
      <c r="AZ12" s="68"/>
      <c r="BA12" s="69"/>
      <c r="BB12" s="69"/>
      <c r="BC12" s="61"/>
      <c r="BD12" s="68"/>
      <c r="BE12" s="69"/>
      <c r="BF12" s="69"/>
      <c r="BG12" s="61"/>
      <c r="BH12" s="70"/>
      <c r="BI12" s="71"/>
      <c r="BJ12" s="71"/>
      <c r="BK12" s="105" t="str">
        <f t="shared" si="12"/>
        <v>28</v>
      </c>
      <c r="BL12" s="106" t="str">
        <f t="shared" si="13"/>
        <v>38</v>
      </c>
      <c r="BM12" s="106" t="str">
        <f t="shared" si="14"/>
        <v>36</v>
      </c>
      <c r="BN12" s="106" t="str">
        <f t="shared" si="15"/>
        <v>28</v>
      </c>
      <c r="BO12" s="106" t="str">
        <f t="shared" si="16"/>
        <v>32</v>
      </c>
      <c r="BP12" s="106" t="str">
        <f t="shared" si="17"/>
        <v>24</v>
      </c>
      <c r="BQ12" s="107" t="str">
        <f t="shared" si="18"/>
        <v>186</v>
      </c>
    </row>
    <row r="13" ht="15.0" customHeight="1">
      <c r="A13" s="108" t="s">
        <v>55</v>
      </c>
      <c r="B13" s="75" t="str">
        <f>'Rozpisky extraliga '!D55</f>
        <v>MO Mladá Boleslav</v>
      </c>
      <c r="C13" s="76"/>
      <c r="D13" s="109" t="s">
        <v>56</v>
      </c>
      <c r="E13" s="110" t="s">
        <v>43</v>
      </c>
      <c r="F13" s="111">
        <v>6.0</v>
      </c>
      <c r="G13" s="110">
        <v>38.0</v>
      </c>
      <c r="H13" s="110">
        <v>4879.0</v>
      </c>
      <c r="I13" s="110">
        <v>1.0</v>
      </c>
      <c r="J13" s="81" t="str">
        <f>SUM(I13:I14)</f>
        <v>12</v>
      </c>
      <c r="K13" s="109" t="str">
        <f t="shared" ref="K13:L13" si="52">D13</f>
        <v>Hlaváč Oto</v>
      </c>
      <c r="L13" s="110" t="str">
        <f t="shared" si="52"/>
        <v>R</v>
      </c>
      <c r="M13" s="82">
        <v>11.0</v>
      </c>
      <c r="N13" s="110">
        <v>20.0</v>
      </c>
      <c r="O13" s="110">
        <v>953.0</v>
      </c>
      <c r="P13" s="110">
        <v>8.0</v>
      </c>
      <c r="Q13" s="81" t="str">
        <f>SUM(P13:P14)</f>
        <v>19</v>
      </c>
      <c r="R13" s="109" t="str">
        <f t="shared" ref="R13:S13" si="53">K13</f>
        <v>Hlaváč Oto</v>
      </c>
      <c r="S13" s="110" t="str">
        <f t="shared" si="53"/>
        <v>R</v>
      </c>
      <c r="T13" s="82">
        <v>2.0</v>
      </c>
      <c r="U13" s="110">
        <v>3.0</v>
      </c>
      <c r="V13" s="110">
        <v>318.0</v>
      </c>
      <c r="W13" s="110">
        <v>12.0</v>
      </c>
      <c r="X13" s="83" t="str">
        <f>SUM(W13:W14)</f>
        <v>16</v>
      </c>
      <c r="Y13" s="84" t="str">
        <f t="shared" ref="Y13:Z13" si="54">G13+N13+G14+N14+U13+U14</f>
        <v>69</v>
      </c>
      <c r="Z13" s="85" t="str">
        <f t="shared" si="54"/>
        <v>6893</v>
      </c>
      <c r="AA13" s="86" t="str">
        <f>J13+Q13+X13</f>
        <v>47</v>
      </c>
      <c r="AB13" s="87" t="str">
        <f>RANK(BH13,$BH$5:$BH$34,1)</f>
        <v>9</v>
      </c>
      <c r="AC13" s="113" t="s">
        <v>55</v>
      </c>
      <c r="AD13" s="89" t="str">
        <f>B13</f>
        <v>MO Mladá Boleslav</v>
      </c>
      <c r="AE13" s="109" t="s">
        <v>56</v>
      </c>
      <c r="AF13" s="110" t="s">
        <v>43</v>
      </c>
      <c r="AG13" s="111">
        <v>9.0</v>
      </c>
      <c r="AH13" s="110">
        <v>7.0</v>
      </c>
      <c r="AI13" s="110">
        <v>431.0</v>
      </c>
      <c r="AJ13" s="110">
        <v>7.0</v>
      </c>
      <c r="AK13" s="81" t="str">
        <f>SUM(AJ13:AJ14)</f>
        <v>16</v>
      </c>
      <c r="AL13" s="109" t="str">
        <f t="shared" ref="AL13:AM13" si="55">AE13</f>
        <v>Hlaváč Oto</v>
      </c>
      <c r="AM13" s="110" t="str">
        <f t="shared" si="55"/>
        <v>R</v>
      </c>
      <c r="AN13" s="82">
        <v>1.0</v>
      </c>
      <c r="AO13" s="110">
        <v>13.0</v>
      </c>
      <c r="AP13" s="110">
        <v>883.0</v>
      </c>
      <c r="AQ13" s="110">
        <v>3.0</v>
      </c>
      <c r="AR13" s="81" t="str">
        <f>SUM(AQ13:AQ14)</f>
        <v>11</v>
      </c>
      <c r="AS13" s="109" t="str">
        <f t="shared" ref="AS13:AT13" si="56">AL13</f>
        <v>Hlaváč Oto</v>
      </c>
      <c r="AT13" s="110" t="str">
        <f t="shared" si="56"/>
        <v>R</v>
      </c>
      <c r="AU13" s="82">
        <v>5.0</v>
      </c>
      <c r="AV13" s="110">
        <v>10.0</v>
      </c>
      <c r="AW13" s="110">
        <v>736.0</v>
      </c>
      <c r="AX13" s="110">
        <v>4.0</v>
      </c>
      <c r="AY13" s="81" t="str">
        <f>SUM(AX13:AX14)</f>
        <v>12</v>
      </c>
      <c r="AZ13" s="84" t="str">
        <f t="shared" ref="AZ13:BA13" si="57">AH13+AO13+AH14+AO14+AV13+AV14</f>
        <v>51</v>
      </c>
      <c r="BA13" s="85" t="str">
        <f t="shared" si="57"/>
        <v>3770</v>
      </c>
      <c r="BB13" s="86" t="str">
        <f>AK13+AR13+AY13</f>
        <v>39</v>
      </c>
      <c r="BC13" s="87" t="str">
        <f>RANK(BI13,$BI$5:$BI$34,1)</f>
        <v>5</v>
      </c>
      <c r="BD13" s="90" t="str">
        <f t="shared" ref="BD13:BF13" si="58">Y13+AZ13</f>
        <v>120</v>
      </c>
      <c r="BE13" s="91" t="str">
        <f t="shared" si="58"/>
        <v>10663</v>
      </c>
      <c r="BF13" s="92" t="str">
        <f t="shared" si="58"/>
        <v>86</v>
      </c>
      <c r="BG13" s="93" t="str">
        <f>RANK(BJ13,$BJ$5:$BJ$34,1)</f>
        <v>7</v>
      </c>
      <c r="BH13" s="94" t="str">
        <f>SUM(AA13)+(-Z13/1000000000)</f>
        <v>46.999993107000</v>
      </c>
      <c r="BI13" s="95" t="str">
        <f>SUM(BB13)+(-BA13/1000000000)</f>
        <v>38.999996230000</v>
      </c>
      <c r="BJ13" s="95" t="str">
        <f>SUM(BF13)+(-BE13/1000000000)</f>
        <v>85.999989337000</v>
      </c>
      <c r="BK13" s="72" t="str">
        <f t="shared" si="12"/>
        <v>46</v>
      </c>
      <c r="BL13" s="19" t="str">
        <f t="shared" si="13"/>
        <v>32</v>
      </c>
      <c r="BM13" s="97" t="str">
        <f t="shared" si="14"/>
        <v>24</v>
      </c>
      <c r="BN13" s="19" t="str">
        <f t="shared" si="15"/>
        <v>34</v>
      </c>
      <c r="BO13" s="19" t="str">
        <f t="shared" si="16"/>
        <v>42</v>
      </c>
      <c r="BP13" s="97" t="str">
        <f t="shared" si="17"/>
        <v>40</v>
      </c>
      <c r="BQ13" s="73" t="str">
        <f t="shared" si="18"/>
        <v>218</v>
      </c>
    </row>
    <row r="14" ht="14.25" customHeight="1">
      <c r="A14" s="55"/>
      <c r="B14" s="56"/>
      <c r="C14" s="57"/>
      <c r="D14" s="100" t="s">
        <v>57</v>
      </c>
      <c r="E14" s="59" t="s">
        <v>44</v>
      </c>
      <c r="F14" s="104">
        <v>6.0</v>
      </c>
      <c r="G14" s="101">
        <v>3.0</v>
      </c>
      <c r="H14" s="101">
        <v>399.0</v>
      </c>
      <c r="I14" s="101">
        <v>11.0</v>
      </c>
      <c r="J14" s="116"/>
      <c r="K14" s="58" t="str">
        <f t="shared" ref="K14:L14" si="59">D14</f>
        <v>Vokál Pavel</v>
      </c>
      <c r="L14" s="59" t="str">
        <f t="shared" si="59"/>
        <v>O</v>
      </c>
      <c r="M14" s="62">
        <v>11.0</v>
      </c>
      <c r="N14" s="59">
        <v>3.0</v>
      </c>
      <c r="O14" s="59">
        <v>3.0</v>
      </c>
      <c r="P14" s="101">
        <v>11.0</v>
      </c>
      <c r="Q14" s="61"/>
      <c r="R14" s="58" t="str">
        <f t="shared" ref="R14:S14" si="60">K14</f>
        <v>Vokál Pavel</v>
      </c>
      <c r="S14" s="59" t="str">
        <f t="shared" si="60"/>
        <v>O</v>
      </c>
      <c r="T14" s="62">
        <v>2.0</v>
      </c>
      <c r="U14" s="59">
        <v>2.0</v>
      </c>
      <c r="V14" s="59">
        <v>341.0</v>
      </c>
      <c r="W14" s="101">
        <v>4.0</v>
      </c>
      <c r="X14" s="63"/>
      <c r="Y14" s="68"/>
      <c r="Z14" s="69"/>
      <c r="AA14" s="69"/>
      <c r="AB14" s="61"/>
      <c r="AC14" s="66"/>
      <c r="AD14" s="56"/>
      <c r="AE14" s="100" t="s">
        <v>57</v>
      </c>
      <c r="AF14" s="59" t="s">
        <v>44</v>
      </c>
      <c r="AG14" s="114">
        <v>9.0</v>
      </c>
      <c r="AH14" s="59">
        <v>8.0</v>
      </c>
      <c r="AI14" s="59">
        <v>896.0</v>
      </c>
      <c r="AJ14" s="101">
        <v>9.0</v>
      </c>
      <c r="AK14" s="61"/>
      <c r="AL14" s="58" t="str">
        <f t="shared" ref="AL14:AM14" si="61">AE14</f>
        <v>Vokál Pavel</v>
      </c>
      <c r="AM14" s="59" t="str">
        <f t="shared" si="61"/>
        <v>O</v>
      </c>
      <c r="AN14" s="62">
        <v>1.0</v>
      </c>
      <c r="AO14" s="59">
        <v>7.0</v>
      </c>
      <c r="AP14" s="59">
        <v>525.0</v>
      </c>
      <c r="AQ14" s="101">
        <v>8.0</v>
      </c>
      <c r="AR14" s="61"/>
      <c r="AS14" s="58" t="str">
        <f t="shared" ref="AS14:AT14" si="62">AL14</f>
        <v>Vokál Pavel</v>
      </c>
      <c r="AT14" s="59" t="str">
        <f t="shared" si="62"/>
        <v>O</v>
      </c>
      <c r="AU14" s="62">
        <v>5.0</v>
      </c>
      <c r="AV14" s="59">
        <v>6.0</v>
      </c>
      <c r="AW14" s="59">
        <v>299.0</v>
      </c>
      <c r="AX14" s="101">
        <v>8.0</v>
      </c>
      <c r="AY14" s="61"/>
      <c r="AZ14" s="68"/>
      <c r="BA14" s="69"/>
      <c r="BB14" s="69"/>
      <c r="BC14" s="61"/>
      <c r="BD14" s="68"/>
      <c r="BE14" s="69"/>
      <c r="BF14" s="69"/>
      <c r="BG14" s="61"/>
      <c r="BH14" s="70"/>
      <c r="BI14" s="71"/>
      <c r="BJ14" s="71"/>
      <c r="BK14" s="72" t="str">
        <f t="shared" si="12"/>
        <v>26</v>
      </c>
      <c r="BL14" s="19" t="str">
        <f t="shared" si="13"/>
        <v>26</v>
      </c>
      <c r="BM14" s="106" t="str">
        <f t="shared" si="14"/>
        <v>40</v>
      </c>
      <c r="BN14" s="19" t="str">
        <f t="shared" si="15"/>
        <v>30</v>
      </c>
      <c r="BO14" s="19" t="str">
        <f t="shared" si="16"/>
        <v>32</v>
      </c>
      <c r="BP14" s="106" t="str">
        <f t="shared" si="17"/>
        <v>32</v>
      </c>
      <c r="BQ14" s="73" t="str">
        <f t="shared" si="18"/>
        <v>186</v>
      </c>
    </row>
    <row r="15" ht="15.0" customHeight="1">
      <c r="A15" s="74" t="s">
        <v>58</v>
      </c>
      <c r="B15" s="75" t="str">
        <f>'Rozpisky extraliga '!D68</f>
        <v>Žabaři MO ČRS Český Šternberk</v>
      </c>
      <c r="C15" s="76"/>
      <c r="D15" s="109" t="s">
        <v>59</v>
      </c>
      <c r="E15" s="78" t="s">
        <v>43</v>
      </c>
      <c r="F15" s="111">
        <v>12.0</v>
      </c>
      <c r="G15" s="110">
        <v>8.0</v>
      </c>
      <c r="H15" s="110">
        <v>1661.0</v>
      </c>
      <c r="I15" s="110">
        <v>5.0</v>
      </c>
      <c r="J15" s="81" t="str">
        <f>SUM(I15:I16)</f>
        <v>12</v>
      </c>
      <c r="K15" s="77" t="str">
        <f t="shared" ref="K15:L15" si="63">D15</f>
        <v>Prokop Jan</v>
      </c>
      <c r="L15" s="78" t="str">
        <f t="shared" si="63"/>
        <v>R</v>
      </c>
      <c r="M15" s="82">
        <v>4.0</v>
      </c>
      <c r="N15" s="78">
        <v>6.0</v>
      </c>
      <c r="O15" s="78">
        <v>1253.0</v>
      </c>
      <c r="P15" s="110">
        <v>5.0</v>
      </c>
      <c r="Q15" s="81" t="str">
        <f>SUM(P15:P16)</f>
        <v>12</v>
      </c>
      <c r="R15" s="77" t="str">
        <f t="shared" ref="R15:S15" si="64">K15</f>
        <v>Prokop Jan</v>
      </c>
      <c r="S15" s="78" t="str">
        <f t="shared" si="64"/>
        <v>R</v>
      </c>
      <c r="T15" s="82">
        <v>8.0</v>
      </c>
      <c r="U15" s="78">
        <v>6.0</v>
      </c>
      <c r="V15" s="78">
        <v>830.0</v>
      </c>
      <c r="W15" s="110">
        <v>10.0</v>
      </c>
      <c r="X15" s="83" t="str">
        <f>SUM(W15:W16)</f>
        <v>12</v>
      </c>
      <c r="Y15" s="84" t="str">
        <f t="shared" ref="Y15:Z15" si="65">G15+N15+G16+N16+U15+U16</f>
        <v>34</v>
      </c>
      <c r="Z15" s="85" t="str">
        <f t="shared" si="65"/>
        <v>5384</v>
      </c>
      <c r="AA15" s="86" t="str">
        <f>J15+Q15+X15</f>
        <v>36</v>
      </c>
      <c r="AB15" s="87" t="str">
        <f>RANK(BH15,$BH$5:$BH$34,1)</f>
        <v>6</v>
      </c>
      <c r="AC15" s="88" t="s">
        <v>58</v>
      </c>
      <c r="AD15" s="89" t="str">
        <f>B15</f>
        <v>Žabaři MO ČRS Český Šternberk</v>
      </c>
      <c r="AE15" s="109" t="s">
        <v>59</v>
      </c>
      <c r="AF15" s="78" t="s">
        <v>43</v>
      </c>
      <c r="AG15" s="79">
        <v>1.0</v>
      </c>
      <c r="AH15" s="78">
        <v>1.0</v>
      </c>
      <c r="AI15" s="78">
        <v>110.0</v>
      </c>
      <c r="AJ15" s="110">
        <v>12.0</v>
      </c>
      <c r="AK15" s="81" t="str">
        <f>SUM(AJ15:AJ16)</f>
        <v>25</v>
      </c>
      <c r="AL15" s="77" t="str">
        <f t="shared" ref="AL15:AM15" si="66">AE15</f>
        <v>Prokop Jan</v>
      </c>
      <c r="AM15" s="78" t="str">
        <f t="shared" si="66"/>
        <v>R</v>
      </c>
      <c r="AN15" s="82">
        <v>6.0</v>
      </c>
      <c r="AO15" s="78">
        <v>0.0</v>
      </c>
      <c r="AP15" s="78">
        <v>0.0</v>
      </c>
      <c r="AQ15" s="110">
        <v>12.0</v>
      </c>
      <c r="AR15" s="81" t="str">
        <f>SUM(AQ15:AQ16)</f>
        <v>14</v>
      </c>
      <c r="AS15" s="77" t="str">
        <f t="shared" ref="AS15:AT15" si="67">AL15</f>
        <v>Prokop Jan</v>
      </c>
      <c r="AT15" s="78" t="str">
        <f t="shared" si="67"/>
        <v>R</v>
      </c>
      <c r="AU15" s="82">
        <v>10.0</v>
      </c>
      <c r="AV15" s="78">
        <v>0.0</v>
      </c>
      <c r="AW15" s="78">
        <v>0.0</v>
      </c>
      <c r="AX15" s="110">
        <v>12.0</v>
      </c>
      <c r="AY15" s="81" t="str">
        <f>SUM(AX15:AX16)</f>
        <v>17</v>
      </c>
      <c r="AZ15" s="84" t="str">
        <f t="shared" ref="AZ15:BA15" si="68">AH15+AO15+AH16+AO16+AV15+AV16</f>
        <v>12</v>
      </c>
      <c r="BA15" s="85" t="str">
        <f t="shared" si="68"/>
        <v>1551</v>
      </c>
      <c r="BB15" s="86" t="str">
        <f>AK15+AR15+AY15</f>
        <v>56</v>
      </c>
      <c r="BC15" s="87" t="str">
        <f>RANK(BI15,$BI$5:$BI$34,1)</f>
        <v>13</v>
      </c>
      <c r="BD15" s="90" t="str">
        <f t="shared" ref="BD15:BF15" si="69">Y15+AZ15</f>
        <v>46</v>
      </c>
      <c r="BE15" s="91" t="str">
        <f t="shared" si="69"/>
        <v>6935</v>
      </c>
      <c r="BF15" s="92" t="str">
        <f t="shared" si="69"/>
        <v>92</v>
      </c>
      <c r="BG15" s="93" t="str">
        <f>RANK(BJ15,$BJ$5:$BJ$34,1)</f>
        <v>10</v>
      </c>
      <c r="BH15" s="94" t="str">
        <f>SUM(AA15)+(-Z15/1000000000)</f>
        <v>35.999994616000</v>
      </c>
      <c r="BI15" s="95" t="str">
        <f>SUM(BB15)+(-BA15/1000000000)</f>
        <v>55.999998449000</v>
      </c>
      <c r="BJ15" s="95" t="str">
        <f>SUM(BF15)+(-BE15/1000000000)</f>
        <v>91.999993065000</v>
      </c>
      <c r="BK15" s="96" t="str">
        <f t="shared" si="12"/>
        <v>38</v>
      </c>
      <c r="BL15" s="97" t="str">
        <f t="shared" si="13"/>
        <v>38</v>
      </c>
      <c r="BM15" s="97" t="str">
        <f t="shared" si="14"/>
        <v>28</v>
      </c>
      <c r="BN15" s="97" t="str">
        <f t="shared" si="15"/>
        <v>24</v>
      </c>
      <c r="BO15" s="97" t="str">
        <f t="shared" si="16"/>
        <v>24</v>
      </c>
      <c r="BP15" s="97" t="str">
        <f t="shared" si="17"/>
        <v>24</v>
      </c>
      <c r="BQ15" s="98" t="str">
        <f t="shared" si="18"/>
        <v>176</v>
      </c>
    </row>
    <row r="16" ht="14.25" customHeight="1">
      <c r="A16" s="99"/>
      <c r="B16" s="56"/>
      <c r="C16" s="57"/>
      <c r="D16" s="58" t="s">
        <v>60</v>
      </c>
      <c r="E16" s="101" t="s">
        <v>44</v>
      </c>
      <c r="F16" s="114">
        <v>12.0</v>
      </c>
      <c r="G16" s="59">
        <v>10.0</v>
      </c>
      <c r="H16" s="59">
        <v>875.0</v>
      </c>
      <c r="I16" s="59">
        <v>7.0</v>
      </c>
      <c r="J16" s="61"/>
      <c r="K16" s="100" t="str">
        <f t="shared" ref="K16:L16" si="70">D16</f>
        <v>Prokop Josef</v>
      </c>
      <c r="L16" s="101" t="str">
        <f t="shared" si="70"/>
        <v>O</v>
      </c>
      <c r="M16" s="62">
        <v>4.0</v>
      </c>
      <c r="N16" s="101">
        <v>2.0</v>
      </c>
      <c r="O16" s="101">
        <v>327.0</v>
      </c>
      <c r="P16" s="59">
        <v>7.0</v>
      </c>
      <c r="Q16" s="61"/>
      <c r="R16" s="100" t="str">
        <f t="shared" ref="R16:S16" si="71">K16</f>
        <v>Prokop Josef</v>
      </c>
      <c r="S16" s="101" t="str">
        <f t="shared" si="71"/>
        <v>O</v>
      </c>
      <c r="T16" s="62">
        <v>8.0</v>
      </c>
      <c r="U16" s="101">
        <v>2.0</v>
      </c>
      <c r="V16" s="101">
        <v>438.0</v>
      </c>
      <c r="W16" s="59">
        <v>2.0</v>
      </c>
      <c r="X16" s="63"/>
      <c r="Y16" s="68"/>
      <c r="Z16" s="69"/>
      <c r="AA16" s="69"/>
      <c r="AB16" s="61"/>
      <c r="AC16" s="103"/>
      <c r="AD16" s="56"/>
      <c r="AE16" s="58" t="s">
        <v>60</v>
      </c>
      <c r="AF16" s="101" t="s">
        <v>44</v>
      </c>
      <c r="AG16" s="104">
        <v>1.0</v>
      </c>
      <c r="AH16" s="101">
        <v>0.0</v>
      </c>
      <c r="AI16" s="101">
        <v>0.0</v>
      </c>
      <c r="AJ16" s="59">
        <v>13.0</v>
      </c>
      <c r="AK16" s="61"/>
      <c r="AL16" s="100" t="str">
        <f t="shared" ref="AL16:AM16" si="72">AE16</f>
        <v>Prokop Josef</v>
      </c>
      <c r="AM16" s="101" t="str">
        <f t="shared" si="72"/>
        <v>O</v>
      </c>
      <c r="AN16" s="62">
        <v>6.0</v>
      </c>
      <c r="AO16" s="101">
        <v>8.0</v>
      </c>
      <c r="AP16" s="101">
        <v>1042.0</v>
      </c>
      <c r="AQ16" s="59">
        <v>2.0</v>
      </c>
      <c r="AR16" s="61"/>
      <c r="AS16" s="100" t="str">
        <f t="shared" ref="AS16:AT16" si="73">AL16</f>
        <v>Prokop Josef</v>
      </c>
      <c r="AT16" s="101" t="str">
        <f t="shared" si="73"/>
        <v>O</v>
      </c>
      <c r="AU16" s="62">
        <v>10.0</v>
      </c>
      <c r="AV16" s="101">
        <v>3.0</v>
      </c>
      <c r="AW16" s="101">
        <v>399.0</v>
      </c>
      <c r="AX16" s="59">
        <v>5.0</v>
      </c>
      <c r="AY16" s="61"/>
      <c r="AZ16" s="68"/>
      <c r="BA16" s="69"/>
      <c r="BB16" s="69"/>
      <c r="BC16" s="61"/>
      <c r="BD16" s="68"/>
      <c r="BE16" s="69"/>
      <c r="BF16" s="69"/>
      <c r="BG16" s="61"/>
      <c r="BH16" s="70"/>
      <c r="BI16" s="71"/>
      <c r="BJ16" s="71"/>
      <c r="BK16" s="105" t="str">
        <f t="shared" si="12"/>
        <v>34</v>
      </c>
      <c r="BL16" s="106" t="str">
        <f t="shared" si="13"/>
        <v>34</v>
      </c>
      <c r="BM16" s="106" t="str">
        <f t="shared" si="14"/>
        <v>44</v>
      </c>
      <c r="BN16" s="106" t="str">
        <f t="shared" si="15"/>
        <v>22</v>
      </c>
      <c r="BO16" s="106" t="str">
        <f t="shared" si="16"/>
        <v>44</v>
      </c>
      <c r="BP16" s="106" t="str">
        <f t="shared" si="17"/>
        <v>38</v>
      </c>
      <c r="BQ16" s="107" t="str">
        <f t="shared" si="18"/>
        <v>216</v>
      </c>
    </row>
    <row r="17" ht="15.0" customHeight="1">
      <c r="A17" s="108" t="s">
        <v>61</v>
      </c>
      <c r="B17" s="75" t="str">
        <f>'Rozpisky extraliga '!D81</f>
        <v>MO Uhříněves fishing team</v>
      </c>
      <c r="C17" s="76"/>
      <c r="D17" s="109" t="s">
        <v>62</v>
      </c>
      <c r="E17" s="110" t="s">
        <v>43</v>
      </c>
      <c r="F17" s="111">
        <v>8.0</v>
      </c>
      <c r="G17" s="110">
        <v>10.0</v>
      </c>
      <c r="H17" s="110">
        <v>1368.0</v>
      </c>
      <c r="I17" s="110">
        <v>8.0</v>
      </c>
      <c r="J17" s="81" t="str">
        <f>SUM(I17:I18)</f>
        <v>20</v>
      </c>
      <c r="K17" s="109" t="str">
        <f t="shared" ref="K17:L17" si="74">D17</f>
        <v>Schwarz Jiří</v>
      </c>
      <c r="L17" s="110" t="str">
        <f t="shared" si="74"/>
        <v>R</v>
      </c>
      <c r="M17" s="82">
        <v>13.0</v>
      </c>
      <c r="N17" s="110">
        <v>11.0</v>
      </c>
      <c r="O17" s="110">
        <v>1890.0</v>
      </c>
      <c r="P17" s="110">
        <v>1.0</v>
      </c>
      <c r="Q17" s="81" t="str">
        <f>SUM(P17:P18)</f>
        <v>14</v>
      </c>
      <c r="R17" s="109" t="str">
        <f t="shared" ref="R17:S17" si="75">K17</f>
        <v>Schwarz Jiří</v>
      </c>
      <c r="S17" s="110" t="str">
        <f t="shared" si="75"/>
        <v>R</v>
      </c>
      <c r="T17" s="82">
        <v>4.0</v>
      </c>
      <c r="U17" s="110">
        <v>11.0</v>
      </c>
      <c r="V17" s="110">
        <v>1957.0</v>
      </c>
      <c r="W17" s="110">
        <v>4.0</v>
      </c>
      <c r="X17" s="83" t="str">
        <f>SUM(W17:W18)</f>
        <v>13</v>
      </c>
      <c r="Y17" s="84" t="str">
        <f t="shared" ref="Y17:Z17" si="76">G17+N17+G18+N18+U17+U18</f>
        <v>38</v>
      </c>
      <c r="Z17" s="85" t="str">
        <f t="shared" si="76"/>
        <v>5567</v>
      </c>
      <c r="AA17" s="86" t="str">
        <f>J17+Q17+X17</f>
        <v>47</v>
      </c>
      <c r="AB17" s="87" t="str">
        <f>RANK(BH17,$BH$5:$BH$34,1)</f>
        <v>10</v>
      </c>
      <c r="AC17" s="113" t="s">
        <v>61</v>
      </c>
      <c r="AD17" s="115" t="str">
        <f>B17</f>
        <v>MO Uhříněves fishing team</v>
      </c>
      <c r="AE17" s="109" t="s">
        <v>62</v>
      </c>
      <c r="AF17" s="110" t="s">
        <v>43</v>
      </c>
      <c r="AG17" s="111">
        <v>6.0</v>
      </c>
      <c r="AH17" s="110">
        <v>2.0</v>
      </c>
      <c r="AI17" s="110">
        <v>361.0</v>
      </c>
      <c r="AJ17" s="110">
        <v>8.0</v>
      </c>
      <c r="AK17" s="81" t="str">
        <f>SUM(AJ17:AJ18)</f>
        <v>9</v>
      </c>
      <c r="AL17" s="109" t="str">
        <f t="shared" ref="AL17:AM17" si="77">AE17</f>
        <v>Schwarz Jiří</v>
      </c>
      <c r="AM17" s="110" t="str">
        <f t="shared" si="77"/>
        <v>R</v>
      </c>
      <c r="AN17" s="82">
        <v>11.0</v>
      </c>
      <c r="AO17" s="110">
        <v>2.0</v>
      </c>
      <c r="AP17" s="110">
        <v>272.0</v>
      </c>
      <c r="AQ17" s="110">
        <v>7.0</v>
      </c>
      <c r="AR17" s="81" t="str">
        <f>SUM(AQ17:AQ18)</f>
        <v>14</v>
      </c>
      <c r="AS17" s="109" t="str">
        <f t="shared" ref="AS17:AT17" si="78">AL17</f>
        <v>Schwarz Jiří</v>
      </c>
      <c r="AT17" s="110" t="str">
        <f t="shared" si="78"/>
        <v>R</v>
      </c>
      <c r="AU17" s="82">
        <v>2.0</v>
      </c>
      <c r="AV17" s="110">
        <v>5.0</v>
      </c>
      <c r="AW17" s="110">
        <v>228.0</v>
      </c>
      <c r="AX17" s="110">
        <v>8.0</v>
      </c>
      <c r="AY17" s="81" t="str">
        <f>SUM(AX17:AX18)</f>
        <v>21</v>
      </c>
      <c r="AZ17" s="84" t="str">
        <f t="shared" ref="AZ17:BA17" si="79">AH17+AO17+AH18+AO18+AV17+AV18</f>
        <v>25</v>
      </c>
      <c r="BA17" s="85" t="str">
        <f t="shared" si="79"/>
        <v>3401</v>
      </c>
      <c r="BB17" s="86" t="str">
        <f>AK17+AR17+AY17</f>
        <v>44</v>
      </c>
      <c r="BC17" s="87" t="str">
        <f>RANK(BI17,$BI$5:$BI$34,1)</f>
        <v>9</v>
      </c>
      <c r="BD17" s="90" t="str">
        <f t="shared" ref="BD17:BF17" si="80">Y17+AZ17</f>
        <v>63</v>
      </c>
      <c r="BE17" s="91" t="str">
        <f t="shared" si="80"/>
        <v>8968</v>
      </c>
      <c r="BF17" s="92" t="str">
        <f t="shared" si="80"/>
        <v>91</v>
      </c>
      <c r="BG17" s="93" t="str">
        <f>RANK(BJ17,$BJ$5:$BJ$34,1)</f>
        <v>9</v>
      </c>
      <c r="BH17" s="94" t="str">
        <f>SUM(AA17)+(-Z17/1000000000)</f>
        <v>46.999994433000</v>
      </c>
      <c r="BI17" s="95" t="str">
        <f>SUM(BB17)+(-BA17/1000000000)</f>
        <v>43.999996599000</v>
      </c>
      <c r="BJ17" s="95" t="str">
        <f>SUM(BF17)+(-BE17/1000000000)</f>
        <v>90.999991032000</v>
      </c>
      <c r="BK17" s="72" t="str">
        <f t="shared" si="12"/>
        <v>32</v>
      </c>
      <c r="BL17" s="19" t="str">
        <f t="shared" si="13"/>
        <v>46</v>
      </c>
      <c r="BM17" s="97" t="str">
        <f t="shared" si="14"/>
        <v>40</v>
      </c>
      <c r="BN17" s="19" t="str">
        <f t="shared" si="15"/>
        <v>32</v>
      </c>
      <c r="BO17" s="19" t="str">
        <f t="shared" si="16"/>
        <v>34</v>
      </c>
      <c r="BP17" s="97" t="str">
        <f t="shared" si="17"/>
        <v>32</v>
      </c>
      <c r="BQ17" s="73" t="str">
        <f t="shared" si="18"/>
        <v>216</v>
      </c>
    </row>
    <row r="18" ht="14.25" customHeight="1">
      <c r="A18" s="55"/>
      <c r="B18" s="56"/>
      <c r="C18" s="57"/>
      <c r="D18" s="117" t="s">
        <v>63</v>
      </c>
      <c r="E18" s="59" t="s">
        <v>44</v>
      </c>
      <c r="F18" s="114">
        <v>8.0</v>
      </c>
      <c r="G18" s="59">
        <v>3.0</v>
      </c>
      <c r="H18" s="59">
        <v>182.0</v>
      </c>
      <c r="I18" s="59">
        <v>12.0</v>
      </c>
      <c r="J18" s="61"/>
      <c r="K18" s="58" t="str">
        <f t="shared" ref="K18:L18" si="81">D18</f>
        <v>Kareš Jan</v>
      </c>
      <c r="L18" s="59" t="str">
        <f t="shared" si="81"/>
        <v>O</v>
      </c>
      <c r="M18" s="62">
        <v>13.0</v>
      </c>
      <c r="N18" s="59">
        <v>0.0</v>
      </c>
      <c r="O18" s="59">
        <v>0.0</v>
      </c>
      <c r="P18" s="59">
        <v>13.0</v>
      </c>
      <c r="Q18" s="61"/>
      <c r="R18" s="58" t="str">
        <f t="shared" ref="R18:S18" si="82">K18</f>
        <v>Kareš Jan</v>
      </c>
      <c r="S18" s="59" t="str">
        <f t="shared" si="82"/>
        <v>O</v>
      </c>
      <c r="T18" s="62">
        <v>4.0</v>
      </c>
      <c r="U18" s="59">
        <v>3.0</v>
      </c>
      <c r="V18" s="59">
        <v>170.0</v>
      </c>
      <c r="W18" s="59">
        <v>9.0</v>
      </c>
      <c r="X18" s="63"/>
      <c r="Y18" s="68"/>
      <c r="Z18" s="69"/>
      <c r="AA18" s="69"/>
      <c r="AB18" s="61"/>
      <c r="AC18" s="66"/>
      <c r="AD18" s="56"/>
      <c r="AE18" s="117" t="s">
        <v>63</v>
      </c>
      <c r="AF18" s="59" t="s">
        <v>44</v>
      </c>
      <c r="AG18" s="114">
        <v>6.0</v>
      </c>
      <c r="AH18" s="59">
        <v>10.0</v>
      </c>
      <c r="AI18" s="59">
        <v>1920.0</v>
      </c>
      <c r="AJ18" s="59">
        <v>1.0</v>
      </c>
      <c r="AK18" s="61"/>
      <c r="AL18" s="58" t="str">
        <f t="shared" ref="AL18:AM18" si="83">AE18</f>
        <v>Kareš Jan</v>
      </c>
      <c r="AM18" s="59" t="str">
        <f t="shared" si="83"/>
        <v>O</v>
      </c>
      <c r="AN18" s="62">
        <v>11.0</v>
      </c>
      <c r="AO18" s="59">
        <v>6.0</v>
      </c>
      <c r="AP18" s="59">
        <v>620.0</v>
      </c>
      <c r="AQ18" s="59">
        <v>7.0</v>
      </c>
      <c r="AR18" s="61"/>
      <c r="AS18" s="58" t="str">
        <f t="shared" ref="AS18:AT18" si="84">AL18</f>
        <v>Kareš Jan</v>
      </c>
      <c r="AT18" s="59" t="str">
        <f t="shared" si="84"/>
        <v>O</v>
      </c>
      <c r="AU18" s="62">
        <v>2.0</v>
      </c>
      <c r="AV18" s="59">
        <v>0.0</v>
      </c>
      <c r="AW18" s="59">
        <v>0.0</v>
      </c>
      <c r="AX18" s="59">
        <v>13.0</v>
      </c>
      <c r="AY18" s="61"/>
      <c r="AZ18" s="68"/>
      <c r="BA18" s="69"/>
      <c r="BB18" s="69"/>
      <c r="BC18" s="61"/>
      <c r="BD18" s="68"/>
      <c r="BE18" s="69"/>
      <c r="BF18" s="69"/>
      <c r="BG18" s="61"/>
      <c r="BH18" s="70"/>
      <c r="BI18" s="71"/>
      <c r="BJ18" s="71"/>
      <c r="BK18" s="72" t="str">
        <f t="shared" si="12"/>
        <v>24</v>
      </c>
      <c r="BL18" s="19" t="str">
        <f t="shared" si="13"/>
        <v>22</v>
      </c>
      <c r="BM18" s="106" t="str">
        <f t="shared" si="14"/>
        <v>30</v>
      </c>
      <c r="BN18" s="19" t="str">
        <f t="shared" si="15"/>
        <v>46</v>
      </c>
      <c r="BO18" s="19" t="str">
        <f t="shared" si="16"/>
        <v>34</v>
      </c>
      <c r="BP18" s="106" t="str">
        <f t="shared" si="17"/>
        <v>22</v>
      </c>
      <c r="BQ18" s="73" t="str">
        <f t="shared" si="18"/>
        <v>178</v>
      </c>
    </row>
    <row r="19" ht="15.0" customHeight="1">
      <c r="A19" s="74" t="s">
        <v>64</v>
      </c>
      <c r="B19" s="75" t="str">
        <f>'Rozpisky extraliga '!D94</f>
        <v>Lužnice team MO ČRS Tábor C</v>
      </c>
      <c r="C19" s="76"/>
      <c r="D19" s="77" t="s">
        <v>65</v>
      </c>
      <c r="E19" s="110" t="s">
        <v>43</v>
      </c>
      <c r="F19" s="79">
        <v>1.0</v>
      </c>
      <c r="G19" s="78">
        <v>4.0</v>
      </c>
      <c r="H19" s="78">
        <v>619.0</v>
      </c>
      <c r="I19" s="78">
        <v>11.0</v>
      </c>
      <c r="J19" s="118" t="str">
        <f>SUM(I19:I20)</f>
        <v>12</v>
      </c>
      <c r="K19" s="77" t="str">
        <f t="shared" ref="K19:L19" si="85">D19</f>
        <v>Gigal Martin</v>
      </c>
      <c r="L19" s="78" t="str">
        <f t="shared" si="85"/>
        <v>R</v>
      </c>
      <c r="M19" s="82">
        <v>6.0</v>
      </c>
      <c r="N19" s="78">
        <v>13.0</v>
      </c>
      <c r="O19" s="78">
        <v>1808.0</v>
      </c>
      <c r="P19" s="78">
        <v>2.0</v>
      </c>
      <c r="Q19" s="81" t="str">
        <f>SUM(P19:P20)</f>
        <v>11</v>
      </c>
      <c r="R19" s="77" t="str">
        <f t="shared" ref="R19:S19" si="86">K19</f>
        <v>Gigal Martin</v>
      </c>
      <c r="S19" s="78" t="str">
        <f t="shared" si="86"/>
        <v>R</v>
      </c>
      <c r="T19" s="82">
        <v>10.0</v>
      </c>
      <c r="U19" s="78">
        <v>12.0</v>
      </c>
      <c r="V19" s="78">
        <v>2260.0</v>
      </c>
      <c r="W19" s="78">
        <v>2.0</v>
      </c>
      <c r="X19" s="83" t="str">
        <f>SUM(W19:W20)</f>
        <v>13</v>
      </c>
      <c r="Y19" s="84" t="str">
        <f t="shared" ref="Y19:Z19" si="87">G19+N19+G20+N20+U19+U20</f>
        <v>71</v>
      </c>
      <c r="Z19" s="85" t="str">
        <f t="shared" si="87"/>
        <v>11226</v>
      </c>
      <c r="AA19" s="86" t="str">
        <f>J19+Q19+X19</f>
        <v>36</v>
      </c>
      <c r="AB19" s="87" t="str">
        <f>RANK(BH19,$BH$5:$BH$34,1)</f>
        <v>4</v>
      </c>
      <c r="AC19" s="88" t="s">
        <v>64</v>
      </c>
      <c r="AD19" s="89" t="str">
        <f>B19</f>
        <v>Lužnice team MO ČRS Tábor C</v>
      </c>
      <c r="AE19" s="77" t="s">
        <v>65</v>
      </c>
      <c r="AF19" s="110" t="s">
        <v>44</v>
      </c>
      <c r="AG19" s="79">
        <v>2.0</v>
      </c>
      <c r="AH19" s="78">
        <v>1.0</v>
      </c>
      <c r="AI19" s="78">
        <v>227.0</v>
      </c>
      <c r="AJ19" s="78">
        <v>12.0</v>
      </c>
      <c r="AK19" s="81" t="str">
        <f>SUM(AJ19:AJ20)</f>
        <v>23</v>
      </c>
      <c r="AL19" s="77" t="str">
        <f t="shared" ref="AL19:AM19" si="88">AE19</f>
        <v>Gigal Martin</v>
      </c>
      <c r="AM19" s="78" t="str">
        <f t="shared" si="88"/>
        <v>O</v>
      </c>
      <c r="AN19" s="82">
        <v>7.0</v>
      </c>
      <c r="AO19" s="78">
        <v>6.0</v>
      </c>
      <c r="AP19" s="78">
        <v>938.0</v>
      </c>
      <c r="AQ19" s="78">
        <v>3.0</v>
      </c>
      <c r="AR19" s="81" t="str">
        <f>SUM(AQ19:AQ20)</f>
        <v>4</v>
      </c>
      <c r="AS19" s="77" t="str">
        <f t="shared" ref="AS19:AT19" si="89">AL19</f>
        <v>Gigal Martin</v>
      </c>
      <c r="AT19" s="78" t="str">
        <f t="shared" si="89"/>
        <v>O</v>
      </c>
      <c r="AU19" s="82">
        <v>11.0</v>
      </c>
      <c r="AV19" s="78">
        <v>4.0</v>
      </c>
      <c r="AW19" s="78">
        <v>765.0</v>
      </c>
      <c r="AX19" s="78">
        <v>1.0</v>
      </c>
      <c r="AY19" s="81" t="str">
        <f>SUM(AX19:AX20)</f>
        <v>6</v>
      </c>
      <c r="AZ19" s="84" t="str">
        <f t="shared" ref="AZ19:BA19" si="90">AH19+AO19+AH20+AO20+AV19+AV20</f>
        <v>27</v>
      </c>
      <c r="BA19" s="85" t="str">
        <f t="shared" si="90"/>
        <v>3619</v>
      </c>
      <c r="BB19" s="86" t="str">
        <f>AK19+AR19+AY19</f>
        <v>33</v>
      </c>
      <c r="BC19" s="87" t="str">
        <f>RANK(BI19,$BI$5:$BI$34,1)</f>
        <v>2</v>
      </c>
      <c r="BD19" s="90" t="str">
        <f t="shared" ref="BD19:BF19" si="91">Y19+AZ19</f>
        <v>98</v>
      </c>
      <c r="BE19" s="91" t="str">
        <f t="shared" si="91"/>
        <v>14845</v>
      </c>
      <c r="BF19" s="92" t="str">
        <f t="shared" si="91"/>
        <v>69</v>
      </c>
      <c r="BG19" s="93" t="str">
        <f>RANK(BJ19,$BJ$5:$BJ$34,1)</f>
        <v>2</v>
      </c>
      <c r="BH19" s="94" t="str">
        <f>SUM(AA19)+(-Z19/1000000000)</f>
        <v>35.999988774000</v>
      </c>
      <c r="BI19" s="95" t="str">
        <f>SUM(BB19)+(-BA19/1000000000)</f>
        <v>32.999996381000</v>
      </c>
      <c r="BJ19" s="95" t="str">
        <f>SUM(BF19)+(-BE19/1000000000)</f>
        <v>68.999985155000</v>
      </c>
      <c r="BK19" s="96" t="str">
        <f t="shared" si="12"/>
        <v>26</v>
      </c>
      <c r="BL19" s="97" t="str">
        <f t="shared" si="13"/>
        <v>44</v>
      </c>
      <c r="BM19" s="97" t="str">
        <f t="shared" si="14"/>
        <v>44</v>
      </c>
      <c r="BN19" s="97" t="str">
        <f t="shared" si="15"/>
        <v>24</v>
      </c>
      <c r="BO19" s="97" t="str">
        <f t="shared" si="16"/>
        <v>42</v>
      </c>
      <c r="BP19" s="97" t="str">
        <f t="shared" si="17"/>
        <v>46</v>
      </c>
      <c r="BQ19" s="98" t="str">
        <f t="shared" si="18"/>
        <v>226</v>
      </c>
    </row>
    <row r="20" ht="14.25" customHeight="1">
      <c r="A20" s="99"/>
      <c r="B20" s="56"/>
      <c r="C20" s="57"/>
      <c r="D20" s="77" t="s">
        <v>66</v>
      </c>
      <c r="E20" s="59" t="s">
        <v>44</v>
      </c>
      <c r="F20" s="104">
        <v>1.0</v>
      </c>
      <c r="G20" s="101">
        <v>36.0</v>
      </c>
      <c r="H20" s="101">
        <v>6176.0</v>
      </c>
      <c r="I20" s="59">
        <v>1.0</v>
      </c>
      <c r="J20" s="61"/>
      <c r="K20" s="100" t="str">
        <f t="shared" ref="K20:L20" si="92">D20</f>
        <v>Nový Jan</v>
      </c>
      <c r="L20" s="101" t="str">
        <f t="shared" si="92"/>
        <v>O</v>
      </c>
      <c r="M20" s="62">
        <v>6.0</v>
      </c>
      <c r="N20" s="101">
        <v>3.0</v>
      </c>
      <c r="O20" s="101">
        <v>240.0</v>
      </c>
      <c r="P20" s="59">
        <v>9.0</v>
      </c>
      <c r="Q20" s="61"/>
      <c r="R20" s="100" t="str">
        <f t="shared" ref="R20:S20" si="93">K20</f>
        <v>Nový Jan</v>
      </c>
      <c r="S20" s="101" t="str">
        <f t="shared" si="93"/>
        <v>O</v>
      </c>
      <c r="T20" s="62">
        <v>10.0</v>
      </c>
      <c r="U20" s="101">
        <v>3.0</v>
      </c>
      <c r="V20" s="101">
        <v>123.0</v>
      </c>
      <c r="W20" s="59">
        <v>11.0</v>
      </c>
      <c r="X20" s="63"/>
      <c r="Y20" s="68"/>
      <c r="Z20" s="69"/>
      <c r="AA20" s="69"/>
      <c r="AB20" s="61"/>
      <c r="AC20" s="103"/>
      <c r="AD20" s="56"/>
      <c r="AE20" s="77" t="s">
        <v>66</v>
      </c>
      <c r="AF20" s="59" t="s">
        <v>43</v>
      </c>
      <c r="AG20" s="104">
        <v>2.0</v>
      </c>
      <c r="AH20" s="101">
        <v>2.0</v>
      </c>
      <c r="AI20" s="101">
        <v>129.0</v>
      </c>
      <c r="AJ20" s="59">
        <v>11.0</v>
      </c>
      <c r="AK20" s="61"/>
      <c r="AL20" s="100" t="str">
        <f t="shared" ref="AL20:AM20" si="94">AE20</f>
        <v>Nový Jan</v>
      </c>
      <c r="AM20" s="101" t="str">
        <f t="shared" si="94"/>
        <v>R</v>
      </c>
      <c r="AN20" s="62">
        <v>7.0</v>
      </c>
      <c r="AO20" s="101">
        <v>11.0</v>
      </c>
      <c r="AP20" s="101">
        <v>1157.0</v>
      </c>
      <c r="AQ20" s="59">
        <v>1.0</v>
      </c>
      <c r="AR20" s="61"/>
      <c r="AS20" s="100" t="str">
        <f t="shared" ref="AS20:AT20" si="95">AL20</f>
        <v>Nový Jan</v>
      </c>
      <c r="AT20" s="101" t="str">
        <f t="shared" si="95"/>
        <v>R</v>
      </c>
      <c r="AU20" s="62">
        <v>11.0</v>
      </c>
      <c r="AV20" s="101">
        <v>3.0</v>
      </c>
      <c r="AW20" s="101">
        <v>403.0</v>
      </c>
      <c r="AX20" s="59">
        <v>5.0</v>
      </c>
      <c r="AY20" s="61"/>
      <c r="AZ20" s="68"/>
      <c r="BA20" s="69"/>
      <c r="BB20" s="69"/>
      <c r="BC20" s="61"/>
      <c r="BD20" s="68"/>
      <c r="BE20" s="69"/>
      <c r="BF20" s="69"/>
      <c r="BG20" s="61"/>
      <c r="BH20" s="70"/>
      <c r="BI20" s="71"/>
      <c r="BJ20" s="71"/>
      <c r="BK20" s="105" t="str">
        <f t="shared" si="12"/>
        <v>46</v>
      </c>
      <c r="BL20" s="106" t="str">
        <f t="shared" si="13"/>
        <v>30</v>
      </c>
      <c r="BM20" s="106" t="str">
        <f t="shared" si="14"/>
        <v>26</v>
      </c>
      <c r="BN20" s="106" t="str">
        <f t="shared" si="15"/>
        <v>26</v>
      </c>
      <c r="BO20" s="106" t="str">
        <f t="shared" si="16"/>
        <v>46</v>
      </c>
      <c r="BP20" s="106" t="str">
        <f t="shared" si="17"/>
        <v>38</v>
      </c>
      <c r="BQ20" s="107" t="str">
        <f t="shared" si="18"/>
        <v>212</v>
      </c>
    </row>
    <row r="21" ht="15.0" customHeight="1">
      <c r="A21" s="108" t="s">
        <v>67</v>
      </c>
      <c r="B21" s="75" t="str">
        <f>'Rozpisky extraliga '!D107</f>
        <v>MO Slatiňany</v>
      </c>
      <c r="C21" s="76"/>
      <c r="D21" s="109" t="s">
        <v>68</v>
      </c>
      <c r="E21" s="110" t="s">
        <v>43</v>
      </c>
      <c r="F21" s="111">
        <v>9.0</v>
      </c>
      <c r="G21" s="110">
        <v>9.0</v>
      </c>
      <c r="H21" s="110">
        <v>906.0</v>
      </c>
      <c r="I21" s="78">
        <v>10.0</v>
      </c>
      <c r="J21" s="81" t="str">
        <f>SUM(I21:I22)</f>
        <v>23</v>
      </c>
      <c r="K21" s="109" t="str">
        <f t="shared" ref="K21:L21" si="96">D21</f>
        <v>Kohut Jan</v>
      </c>
      <c r="L21" s="110" t="str">
        <f t="shared" si="96"/>
        <v>R</v>
      </c>
      <c r="M21" s="82">
        <v>1.0</v>
      </c>
      <c r="N21" s="110">
        <v>1.0</v>
      </c>
      <c r="O21" s="110">
        <v>252.0</v>
      </c>
      <c r="P21" s="78">
        <v>13.0</v>
      </c>
      <c r="Q21" s="81" t="str">
        <f>SUM(P21:P22)</f>
        <v>15</v>
      </c>
      <c r="R21" s="109" t="str">
        <f t="shared" ref="R21:S21" si="97">K21</f>
        <v>Kohut Jan</v>
      </c>
      <c r="S21" s="110" t="str">
        <f t="shared" si="97"/>
        <v>R</v>
      </c>
      <c r="T21" s="82">
        <v>5.0</v>
      </c>
      <c r="U21" s="110">
        <v>8.0</v>
      </c>
      <c r="V21" s="110">
        <v>1134.0</v>
      </c>
      <c r="W21" s="78">
        <v>8.0</v>
      </c>
      <c r="X21" s="83" t="str">
        <f>SUM(W21:W22)</f>
        <v>18</v>
      </c>
      <c r="Y21" s="84" t="str">
        <f t="shared" ref="Y21:Z21" si="98">G21+N21+G22+N22+U21+U22</f>
        <v>29</v>
      </c>
      <c r="Z21" s="85" t="str">
        <f t="shared" si="98"/>
        <v>3737</v>
      </c>
      <c r="AA21" s="86" t="str">
        <f>J21+Q21+X21</f>
        <v>56</v>
      </c>
      <c r="AB21" s="87" t="str">
        <f>RANK(BH21,$BH$5:$BH$34,1)</f>
        <v>12</v>
      </c>
      <c r="AC21" s="113" t="s">
        <v>67</v>
      </c>
      <c r="AD21" s="89" t="str">
        <f>B21</f>
        <v>MO Slatiňany</v>
      </c>
      <c r="AE21" s="109" t="s">
        <v>68</v>
      </c>
      <c r="AF21" s="110" t="s">
        <v>44</v>
      </c>
      <c r="AG21" s="111">
        <v>12.0</v>
      </c>
      <c r="AH21" s="110">
        <v>6.0</v>
      </c>
      <c r="AI21" s="110">
        <v>920.0</v>
      </c>
      <c r="AJ21" s="78">
        <v>8.0</v>
      </c>
      <c r="AK21" s="81" t="str">
        <f>SUM(AJ21:AJ22)</f>
        <v>17</v>
      </c>
      <c r="AL21" s="109" t="str">
        <f t="shared" ref="AL21:AM21" si="99">AE21</f>
        <v>Kohut Jan</v>
      </c>
      <c r="AM21" s="110" t="str">
        <f t="shared" si="99"/>
        <v>O</v>
      </c>
      <c r="AN21" s="82">
        <v>4.0</v>
      </c>
      <c r="AO21" s="110">
        <v>4.0</v>
      </c>
      <c r="AP21" s="110">
        <v>350.0</v>
      </c>
      <c r="AQ21" s="78">
        <v>11.0</v>
      </c>
      <c r="AR21" s="81" t="str">
        <f>SUM(AQ21:AQ22)</f>
        <v>20</v>
      </c>
      <c r="AS21" s="109" t="str">
        <f t="shared" ref="AS21:AT21" si="100">AL21</f>
        <v>Kohut Jan</v>
      </c>
      <c r="AT21" s="110" t="str">
        <f t="shared" si="100"/>
        <v>O</v>
      </c>
      <c r="AU21" s="82">
        <v>8.0</v>
      </c>
      <c r="AV21" s="110">
        <v>4.0</v>
      </c>
      <c r="AW21" s="110">
        <v>508.0</v>
      </c>
      <c r="AX21" s="78">
        <v>3.0</v>
      </c>
      <c r="AY21" s="81" t="str">
        <f>SUM(AX21:AX22)</f>
        <v>15</v>
      </c>
      <c r="AZ21" s="84" t="str">
        <f t="shared" ref="AZ21:BA21" si="101">AH21+AO21+AH22+AO22+AV21+AV22</f>
        <v>16</v>
      </c>
      <c r="BA21" s="85" t="str">
        <f t="shared" si="101"/>
        <v>2206</v>
      </c>
      <c r="BB21" s="86" t="str">
        <f>AK21+AR21+AY21</f>
        <v>52</v>
      </c>
      <c r="BC21" s="87" t="str">
        <f>RANK(BI21,$BI$5:$BI$34,1)</f>
        <v>12</v>
      </c>
      <c r="BD21" s="90" t="str">
        <f t="shared" ref="BD21:BF21" si="102">Y21+AZ21</f>
        <v>45</v>
      </c>
      <c r="BE21" s="91" t="str">
        <f t="shared" si="102"/>
        <v>5943</v>
      </c>
      <c r="BF21" s="92" t="str">
        <f t="shared" si="102"/>
        <v>108</v>
      </c>
      <c r="BG21" s="93" t="str">
        <f>RANK(BJ21,$BJ$5:$BJ$34,1)</f>
        <v>12</v>
      </c>
      <c r="BH21" s="94" t="str">
        <f>SUM(AA21)+(-Z21/1000000000)</f>
        <v>55.999996263000</v>
      </c>
      <c r="BI21" s="95" t="str">
        <f>SUM(BB21)+(-BA21/1000000000)</f>
        <v>51.999997794000</v>
      </c>
      <c r="BJ21" s="95" t="str">
        <f>SUM(BF21)+(-BE21/1000000000)</f>
        <v>107.999994057000</v>
      </c>
      <c r="BK21" s="72" t="str">
        <f t="shared" si="12"/>
        <v>28</v>
      </c>
      <c r="BL21" s="19" t="str">
        <f t="shared" si="13"/>
        <v>22</v>
      </c>
      <c r="BM21" s="97" t="str">
        <f t="shared" si="14"/>
        <v>32</v>
      </c>
      <c r="BN21" s="19" t="str">
        <f t="shared" si="15"/>
        <v>32</v>
      </c>
      <c r="BO21" s="19" t="str">
        <f t="shared" si="16"/>
        <v>26</v>
      </c>
      <c r="BP21" s="97" t="str">
        <f t="shared" si="17"/>
        <v>42</v>
      </c>
      <c r="BQ21" s="73" t="str">
        <f t="shared" si="18"/>
        <v>182</v>
      </c>
    </row>
    <row r="22" ht="14.25" customHeight="1">
      <c r="A22" s="55"/>
      <c r="B22" s="119"/>
      <c r="C22" s="57"/>
      <c r="D22" s="58" t="s">
        <v>69</v>
      </c>
      <c r="E22" s="59" t="s">
        <v>44</v>
      </c>
      <c r="F22" s="114">
        <v>9.0</v>
      </c>
      <c r="G22" s="59">
        <v>0.0</v>
      </c>
      <c r="H22" s="59">
        <v>0.0</v>
      </c>
      <c r="I22" s="59">
        <v>13.0</v>
      </c>
      <c r="J22" s="61"/>
      <c r="K22" s="58" t="str">
        <f t="shared" ref="K22:L22" si="103">D22</f>
        <v>Zabranský Kamil</v>
      </c>
      <c r="L22" s="59" t="str">
        <f t="shared" si="103"/>
        <v>O</v>
      </c>
      <c r="M22" s="62">
        <v>1.0</v>
      </c>
      <c r="N22" s="59">
        <v>9.0</v>
      </c>
      <c r="O22" s="59">
        <v>1303.0</v>
      </c>
      <c r="P22" s="59">
        <v>2.0</v>
      </c>
      <c r="Q22" s="61"/>
      <c r="R22" s="58" t="str">
        <f t="shared" ref="R22:S22" si="104">K22</f>
        <v>Zabranský Kamil</v>
      </c>
      <c r="S22" s="59" t="str">
        <f t="shared" si="104"/>
        <v>O</v>
      </c>
      <c r="T22" s="62">
        <v>5.0</v>
      </c>
      <c r="U22" s="59">
        <v>2.0</v>
      </c>
      <c r="V22" s="59">
        <v>142.0</v>
      </c>
      <c r="W22" s="59">
        <v>10.0</v>
      </c>
      <c r="X22" s="63"/>
      <c r="Y22" s="68"/>
      <c r="Z22" s="69"/>
      <c r="AA22" s="69"/>
      <c r="AB22" s="61"/>
      <c r="AC22" s="66"/>
      <c r="AD22" s="56"/>
      <c r="AE22" s="58" t="s">
        <v>69</v>
      </c>
      <c r="AF22" s="59" t="s">
        <v>43</v>
      </c>
      <c r="AG22" s="114">
        <v>12.0</v>
      </c>
      <c r="AH22" s="59">
        <v>1.0</v>
      </c>
      <c r="AI22" s="59">
        <v>263.0</v>
      </c>
      <c r="AJ22" s="59">
        <v>9.0</v>
      </c>
      <c r="AK22" s="61"/>
      <c r="AL22" s="58" t="str">
        <f t="shared" ref="AL22:AM22" si="105">AE22</f>
        <v>Zabranský Kamil</v>
      </c>
      <c r="AM22" s="59" t="str">
        <f t="shared" si="105"/>
        <v>R</v>
      </c>
      <c r="AN22" s="62">
        <v>4.0</v>
      </c>
      <c r="AO22" s="59">
        <v>1.0</v>
      </c>
      <c r="AP22" s="59">
        <v>165.0</v>
      </c>
      <c r="AQ22" s="59">
        <v>9.0</v>
      </c>
      <c r="AR22" s="61"/>
      <c r="AS22" s="58" t="str">
        <f t="shared" ref="AS22:AT22" si="106">AL22</f>
        <v>Zabranský Kamil</v>
      </c>
      <c r="AT22" s="59" t="str">
        <f t="shared" si="106"/>
        <v>R</v>
      </c>
      <c r="AU22" s="62">
        <v>8.0</v>
      </c>
      <c r="AV22" s="59">
        <v>0.0</v>
      </c>
      <c r="AW22" s="59">
        <v>0.0</v>
      </c>
      <c r="AX22" s="59">
        <v>12.0</v>
      </c>
      <c r="AY22" s="61"/>
      <c r="AZ22" s="68"/>
      <c r="BA22" s="69"/>
      <c r="BB22" s="69"/>
      <c r="BC22" s="61"/>
      <c r="BD22" s="68"/>
      <c r="BE22" s="69"/>
      <c r="BF22" s="69"/>
      <c r="BG22" s="61"/>
      <c r="BH22" s="70"/>
      <c r="BI22" s="71"/>
      <c r="BJ22" s="71"/>
      <c r="BK22" s="72" t="str">
        <f t="shared" si="12"/>
        <v>22</v>
      </c>
      <c r="BL22" s="19" t="str">
        <f t="shared" si="13"/>
        <v>44</v>
      </c>
      <c r="BM22" s="106" t="str">
        <f t="shared" si="14"/>
        <v>28</v>
      </c>
      <c r="BN22" s="19" t="str">
        <f t="shared" si="15"/>
        <v>30</v>
      </c>
      <c r="BO22" s="19" t="str">
        <f t="shared" si="16"/>
        <v>30</v>
      </c>
      <c r="BP22" s="106" t="str">
        <f t="shared" si="17"/>
        <v>24</v>
      </c>
      <c r="BQ22" s="73" t="str">
        <f t="shared" si="18"/>
        <v>178</v>
      </c>
    </row>
    <row r="23" ht="15.0" customHeight="1">
      <c r="A23" s="74" t="s">
        <v>70</v>
      </c>
      <c r="B23" s="75" t="str">
        <f>'Rozpisky extraliga '!D120</f>
        <v>MO ČRS CHOCEŇ</v>
      </c>
      <c r="C23" s="76"/>
      <c r="D23" s="77" t="s">
        <v>71</v>
      </c>
      <c r="E23" s="110" t="s">
        <v>43</v>
      </c>
      <c r="F23" s="79">
        <v>5.0</v>
      </c>
      <c r="G23" s="78">
        <v>4.0</v>
      </c>
      <c r="H23" s="78">
        <v>516.0</v>
      </c>
      <c r="I23" s="78">
        <v>12.0</v>
      </c>
      <c r="J23" s="81" t="str">
        <f>SUM(I23:I24)</f>
        <v>21</v>
      </c>
      <c r="K23" s="77" t="str">
        <f t="shared" ref="K23:L23" si="107">D23</f>
        <v>Pavlíček Tomáš</v>
      </c>
      <c r="L23" s="78" t="str">
        <f t="shared" si="107"/>
        <v>R</v>
      </c>
      <c r="M23" s="82">
        <v>10.0</v>
      </c>
      <c r="N23" s="78">
        <v>3.0</v>
      </c>
      <c r="O23" s="78">
        <v>381.0</v>
      </c>
      <c r="P23" s="78">
        <v>12.0</v>
      </c>
      <c r="Q23" s="81" t="str">
        <f>SUM(P23:P24)</f>
        <v>25</v>
      </c>
      <c r="R23" s="77" t="str">
        <f t="shared" ref="R23:S23" si="108">K23</f>
        <v>Pavlíček Tomáš</v>
      </c>
      <c r="S23" s="78" t="str">
        <f t="shared" si="108"/>
        <v>R</v>
      </c>
      <c r="T23" s="82">
        <v>1.0</v>
      </c>
      <c r="U23" s="78">
        <v>0.0</v>
      </c>
      <c r="V23" s="78">
        <v>0.0</v>
      </c>
      <c r="W23" s="78">
        <v>13.0</v>
      </c>
      <c r="X23" s="83" t="str">
        <f>SUM(W23:W24)</f>
        <v>14</v>
      </c>
      <c r="Y23" s="84" t="str">
        <f t="shared" ref="Y23:Z23" si="109">G23+N23+G24+N24+U23+U24</f>
        <v>17</v>
      </c>
      <c r="Z23" s="85" t="str">
        <f t="shared" si="109"/>
        <v>2557</v>
      </c>
      <c r="AA23" s="86" t="str">
        <f>J23+Q23+X23</f>
        <v>60</v>
      </c>
      <c r="AB23" s="87" t="str">
        <f>RANK(BH23,$BH$5:$BH$34,1)</f>
        <v>13</v>
      </c>
      <c r="AC23" s="88" t="s">
        <v>70</v>
      </c>
      <c r="AD23" s="115" t="str">
        <f>B23</f>
        <v>MO ČRS CHOCEŇ</v>
      </c>
      <c r="AE23" s="77" t="s">
        <v>71</v>
      </c>
      <c r="AF23" s="110" t="s">
        <v>44</v>
      </c>
      <c r="AG23" s="79">
        <v>3.0</v>
      </c>
      <c r="AH23" s="78">
        <v>2.0</v>
      </c>
      <c r="AI23" s="78">
        <v>344.0</v>
      </c>
      <c r="AJ23" s="78">
        <v>11.0</v>
      </c>
      <c r="AK23" s="81" t="str">
        <f>SUM(AJ23:AJ24)</f>
        <v>14</v>
      </c>
      <c r="AL23" s="77" t="str">
        <f t="shared" ref="AL23:AM23" si="110">AE23</f>
        <v>Pavlíček Tomáš</v>
      </c>
      <c r="AM23" s="78" t="str">
        <f t="shared" si="110"/>
        <v>O</v>
      </c>
      <c r="AN23" s="82">
        <v>8.0</v>
      </c>
      <c r="AO23" s="78">
        <v>1.0</v>
      </c>
      <c r="AP23" s="78">
        <v>260.0</v>
      </c>
      <c r="AQ23" s="78">
        <v>12.0</v>
      </c>
      <c r="AR23" s="81" t="str">
        <f>SUM(AQ23:AQ24)</f>
        <v>18</v>
      </c>
      <c r="AS23" s="77" t="str">
        <f t="shared" ref="AS23:AT23" si="111">AL23</f>
        <v>Pavlíček Tomáš</v>
      </c>
      <c r="AT23" s="78" t="str">
        <f t="shared" si="111"/>
        <v>O</v>
      </c>
      <c r="AU23" s="82">
        <v>12.0</v>
      </c>
      <c r="AV23" s="78">
        <v>1.0</v>
      </c>
      <c r="AW23" s="78">
        <v>188.0</v>
      </c>
      <c r="AX23" s="78">
        <v>10.0</v>
      </c>
      <c r="AY23" s="81" t="str">
        <f>SUM(AX23:AX24)</f>
        <v>19</v>
      </c>
      <c r="AZ23" s="84" t="str">
        <f t="shared" ref="AZ23:BA23" si="112">AH23+AO23+AH24+AO24+AV23+AV24</f>
        <v>10</v>
      </c>
      <c r="BA23" s="85" t="str">
        <f t="shared" si="112"/>
        <v>2321</v>
      </c>
      <c r="BB23" s="86" t="str">
        <f>AK23+AR23+AY23</f>
        <v>51</v>
      </c>
      <c r="BC23" s="87" t="str">
        <f>RANK(BI23,$BI$5:$BI$34,1)</f>
        <v>10</v>
      </c>
      <c r="BD23" s="90" t="str">
        <f t="shared" ref="BD23:BF23" si="113">Y23+AZ23</f>
        <v>27</v>
      </c>
      <c r="BE23" s="91" t="str">
        <f t="shared" si="113"/>
        <v>4878</v>
      </c>
      <c r="BF23" s="92" t="str">
        <f t="shared" si="113"/>
        <v>111</v>
      </c>
      <c r="BG23" s="93" t="str">
        <f>RANK(BJ23,$BJ$5:$BJ$34,1)</f>
        <v>13</v>
      </c>
      <c r="BH23" s="94" t="str">
        <f>SUM(AA23)+(-Z23/1000000000)</f>
        <v>59.999997443000</v>
      </c>
      <c r="BI23" s="95" t="str">
        <f>SUM(BB23)+(-BA23/1000000000)</f>
        <v>50.999997679000</v>
      </c>
      <c r="BJ23" s="95" t="str">
        <f>SUM(BF23)+(-BE23/1000000000)</f>
        <v>110.999995122000</v>
      </c>
      <c r="BK23" s="96" t="str">
        <f t="shared" si="12"/>
        <v>24</v>
      </c>
      <c r="BL23" s="97" t="str">
        <f t="shared" si="13"/>
        <v>24</v>
      </c>
      <c r="BM23" s="97" t="str">
        <f t="shared" si="14"/>
        <v>22</v>
      </c>
      <c r="BN23" s="97" t="str">
        <f t="shared" si="15"/>
        <v>26</v>
      </c>
      <c r="BO23" s="97" t="str">
        <f t="shared" si="16"/>
        <v>24</v>
      </c>
      <c r="BP23" s="97" t="str">
        <f t="shared" si="17"/>
        <v>28</v>
      </c>
      <c r="BQ23" s="98" t="str">
        <f t="shared" si="18"/>
        <v>148</v>
      </c>
    </row>
    <row r="24" ht="14.25" customHeight="1">
      <c r="A24" s="99"/>
      <c r="B24" s="56"/>
      <c r="C24" s="57"/>
      <c r="D24" s="58" t="s">
        <v>72</v>
      </c>
      <c r="E24" s="59" t="s">
        <v>44</v>
      </c>
      <c r="F24" s="104">
        <v>5.0</v>
      </c>
      <c r="G24" s="101">
        <v>3.0</v>
      </c>
      <c r="H24" s="101">
        <v>511.0</v>
      </c>
      <c r="I24" s="101">
        <v>9.0</v>
      </c>
      <c r="J24" s="61"/>
      <c r="K24" s="100" t="str">
        <f t="shared" ref="K24:L24" si="114">D24</f>
        <v>Tomášek Jaroslav</v>
      </c>
      <c r="L24" s="101" t="str">
        <f t="shared" si="114"/>
        <v>O</v>
      </c>
      <c r="M24" s="62">
        <v>10.0</v>
      </c>
      <c r="N24" s="101">
        <v>0.0</v>
      </c>
      <c r="O24" s="101">
        <v>0.0</v>
      </c>
      <c r="P24" s="101">
        <v>13.0</v>
      </c>
      <c r="Q24" s="61"/>
      <c r="R24" s="100" t="str">
        <f t="shared" ref="R24:S24" si="115">K24</f>
        <v>Tomášek Jaroslav</v>
      </c>
      <c r="S24" s="101" t="str">
        <f t="shared" si="115"/>
        <v>O</v>
      </c>
      <c r="T24" s="62">
        <v>1.0</v>
      </c>
      <c r="U24" s="101">
        <v>7.0</v>
      </c>
      <c r="V24" s="101">
        <v>1149.0</v>
      </c>
      <c r="W24" s="101">
        <v>1.0</v>
      </c>
      <c r="X24" s="63"/>
      <c r="Y24" s="68"/>
      <c r="Z24" s="69"/>
      <c r="AA24" s="69"/>
      <c r="AB24" s="61"/>
      <c r="AC24" s="103"/>
      <c r="AD24" s="56"/>
      <c r="AE24" s="58" t="s">
        <v>72</v>
      </c>
      <c r="AF24" s="59" t="s">
        <v>43</v>
      </c>
      <c r="AG24" s="104">
        <v>3.0</v>
      </c>
      <c r="AH24" s="101">
        <v>4.0</v>
      </c>
      <c r="AI24" s="101">
        <v>888.0</v>
      </c>
      <c r="AJ24" s="101">
        <v>3.0</v>
      </c>
      <c r="AK24" s="61"/>
      <c r="AL24" s="100" t="str">
        <f t="shared" ref="AL24:AM24" si="116">AE24</f>
        <v>Tomášek Jaroslav</v>
      </c>
      <c r="AM24" s="101" t="str">
        <f t="shared" si="116"/>
        <v>R</v>
      </c>
      <c r="AN24" s="62">
        <v>8.0</v>
      </c>
      <c r="AO24" s="101">
        <v>1.0</v>
      </c>
      <c r="AP24" s="101">
        <v>443.0</v>
      </c>
      <c r="AQ24" s="101">
        <v>6.0</v>
      </c>
      <c r="AR24" s="61"/>
      <c r="AS24" s="100" t="str">
        <f t="shared" ref="AS24:AT24" si="117">AL24</f>
        <v>Tomášek Jaroslav</v>
      </c>
      <c r="AT24" s="101" t="str">
        <f t="shared" si="117"/>
        <v>R</v>
      </c>
      <c r="AU24" s="62">
        <v>12.0</v>
      </c>
      <c r="AV24" s="101">
        <v>1.0</v>
      </c>
      <c r="AW24" s="101">
        <v>198.0</v>
      </c>
      <c r="AX24" s="101">
        <v>9.0</v>
      </c>
      <c r="AY24" s="61"/>
      <c r="AZ24" s="68"/>
      <c r="BA24" s="69"/>
      <c r="BB24" s="69"/>
      <c r="BC24" s="61"/>
      <c r="BD24" s="68"/>
      <c r="BE24" s="69"/>
      <c r="BF24" s="69"/>
      <c r="BG24" s="61"/>
      <c r="BH24" s="70"/>
      <c r="BI24" s="71"/>
      <c r="BJ24" s="71"/>
      <c r="BK24" s="105" t="str">
        <f t="shared" si="12"/>
        <v>30</v>
      </c>
      <c r="BL24" s="106" t="str">
        <f t="shared" si="13"/>
        <v>22</v>
      </c>
      <c r="BM24" s="106" t="str">
        <f t="shared" si="14"/>
        <v>46</v>
      </c>
      <c r="BN24" s="106" t="str">
        <f t="shared" si="15"/>
        <v>42</v>
      </c>
      <c r="BO24" s="106" t="str">
        <f t="shared" si="16"/>
        <v>36</v>
      </c>
      <c r="BP24" s="106" t="str">
        <f t="shared" si="17"/>
        <v>30</v>
      </c>
      <c r="BQ24" s="107" t="str">
        <f t="shared" si="18"/>
        <v>206</v>
      </c>
    </row>
    <row r="25" ht="15.0" customHeight="1">
      <c r="A25" s="108" t="s">
        <v>73</v>
      </c>
      <c r="B25" s="75" t="str">
        <f>'Rozpisky extraliga '!D133</f>
        <v>Fun-fishing MO ČRS Tábor</v>
      </c>
      <c r="C25" s="120" t="s">
        <v>44</v>
      </c>
      <c r="D25" s="77"/>
      <c r="E25" s="110"/>
      <c r="F25" s="111"/>
      <c r="G25" s="110"/>
      <c r="H25" s="110"/>
      <c r="I25" s="110">
        <v>17.0</v>
      </c>
      <c r="J25" s="81" t="str">
        <f>SUM(I25:I26)</f>
        <v>34</v>
      </c>
      <c r="K25" s="109" t="str">
        <f t="shared" ref="K25:L25" si="118">D25</f>
        <v/>
      </c>
      <c r="L25" s="110" t="str">
        <f t="shared" si="118"/>
        <v/>
      </c>
      <c r="M25" s="82"/>
      <c r="N25" s="110"/>
      <c r="O25" s="110"/>
      <c r="P25" s="110">
        <v>17.0</v>
      </c>
      <c r="Q25" s="81" t="str">
        <f>SUM(P25:P26)</f>
        <v>34</v>
      </c>
      <c r="R25" s="109" t="str">
        <f t="shared" ref="R25:S25" si="119">K25</f>
        <v/>
      </c>
      <c r="S25" s="110" t="str">
        <f t="shared" si="119"/>
        <v/>
      </c>
      <c r="T25" s="82"/>
      <c r="U25" s="110"/>
      <c r="V25" s="110"/>
      <c r="W25" s="110">
        <v>17.0</v>
      </c>
      <c r="X25" s="83" t="str">
        <f>SUM(W25:W26)</f>
        <v>34</v>
      </c>
      <c r="Y25" s="84" t="str">
        <f t="shared" ref="Y25:Z25" si="120">G25+N25+G26+N26+U25+U26</f>
        <v>0</v>
      </c>
      <c r="Z25" s="85" t="str">
        <f t="shared" si="120"/>
        <v>0</v>
      </c>
      <c r="AA25" s="86" t="str">
        <f>J25+Q25+X25</f>
        <v>102</v>
      </c>
      <c r="AB25" s="87" t="str">
        <f>RANK(BH25,$BH$5:$BH$34,1)</f>
        <v>14</v>
      </c>
      <c r="AC25" s="113" t="s">
        <v>73</v>
      </c>
      <c r="AD25" s="89" t="str">
        <f>B25</f>
        <v>Fun-fishing MO ČRS Tábor</v>
      </c>
      <c r="AE25" s="77"/>
      <c r="AF25" s="110"/>
      <c r="AG25" s="111"/>
      <c r="AH25" s="110"/>
      <c r="AI25" s="110"/>
      <c r="AJ25" s="110">
        <v>17.0</v>
      </c>
      <c r="AK25" s="81" t="str">
        <f>SUM(AJ25:AJ26)</f>
        <v>34</v>
      </c>
      <c r="AL25" s="109" t="str">
        <f t="shared" ref="AL25:AM25" si="121">AE25</f>
        <v/>
      </c>
      <c r="AM25" s="110" t="str">
        <f t="shared" si="121"/>
        <v/>
      </c>
      <c r="AN25" s="82"/>
      <c r="AO25" s="110"/>
      <c r="AP25" s="110"/>
      <c r="AQ25" s="110">
        <v>17.0</v>
      </c>
      <c r="AR25" s="81" t="str">
        <f>SUM(AQ25:AQ26)</f>
        <v>34</v>
      </c>
      <c r="AS25" s="109" t="str">
        <f t="shared" ref="AS25:AT25" si="122">AL25</f>
        <v/>
      </c>
      <c r="AT25" s="110" t="str">
        <f t="shared" si="122"/>
        <v/>
      </c>
      <c r="AU25" s="82"/>
      <c r="AV25" s="110"/>
      <c r="AW25" s="110"/>
      <c r="AX25" s="110">
        <v>17.0</v>
      </c>
      <c r="AY25" s="81" t="str">
        <f>SUM(AX25:AX26)</f>
        <v>34</v>
      </c>
      <c r="AZ25" s="84" t="str">
        <f t="shared" ref="AZ25:BA25" si="123">AH25+AO25+AH26+AO26+AV25+AV26</f>
        <v>0</v>
      </c>
      <c r="BA25" s="85" t="str">
        <f t="shared" si="123"/>
        <v>0</v>
      </c>
      <c r="BB25" s="86" t="str">
        <f>AK25+AR25+AY25</f>
        <v>102</v>
      </c>
      <c r="BC25" s="87" t="str">
        <f>RANK(BI25,$BI$5:$BI$34,1)</f>
        <v>14</v>
      </c>
      <c r="BD25" s="90" t="str">
        <f t="shared" ref="BD25:BF25" si="124">Y25+AZ25</f>
        <v>0</v>
      </c>
      <c r="BE25" s="91" t="str">
        <f t="shared" si="124"/>
        <v>0</v>
      </c>
      <c r="BF25" s="92" t="str">
        <f t="shared" si="124"/>
        <v>204</v>
      </c>
      <c r="BG25" s="93" t="str">
        <f>RANK(BJ25,$BJ$5:$BJ$34,1)</f>
        <v>14</v>
      </c>
      <c r="BH25" s="94" t="str">
        <f>SUM(AA25)+(-Z25/1000000000)</f>
        <v>102.000000000000</v>
      </c>
      <c r="BI25" s="95" t="str">
        <f>SUM(BB25)+(-BA25/1000000000)</f>
        <v>102.000000000000</v>
      </c>
      <c r="BJ25" s="95" t="str">
        <f>SUM(BF25)+(-BE25/1000000000)</f>
        <v>204.000000000000</v>
      </c>
      <c r="BK25" s="72" t="str">
        <f t="shared" si="12"/>
        <v>14</v>
      </c>
      <c r="BL25" s="19" t="str">
        <f t="shared" si="13"/>
        <v>14</v>
      </c>
      <c r="BM25" s="97" t="str">
        <f t="shared" si="14"/>
        <v>14</v>
      </c>
      <c r="BN25" s="19" t="str">
        <f t="shared" si="15"/>
        <v>14</v>
      </c>
      <c r="BO25" s="19" t="str">
        <f t="shared" si="16"/>
        <v>14</v>
      </c>
      <c r="BP25" s="97" t="str">
        <f t="shared" si="17"/>
        <v>14</v>
      </c>
      <c r="BQ25" s="73" t="str">
        <f t="shared" si="18"/>
        <v>84</v>
      </c>
    </row>
    <row r="26" ht="14.25" customHeight="1">
      <c r="A26" s="55"/>
      <c r="B26" s="56"/>
      <c r="C26" s="121"/>
      <c r="D26" s="100"/>
      <c r="E26" s="59"/>
      <c r="F26" s="114"/>
      <c r="G26" s="59"/>
      <c r="H26" s="59"/>
      <c r="I26" s="59">
        <v>17.0</v>
      </c>
      <c r="J26" s="61"/>
      <c r="K26" s="58" t="str">
        <f t="shared" ref="K26:L26" si="125">D26</f>
        <v/>
      </c>
      <c r="L26" s="59" t="str">
        <f t="shared" si="125"/>
        <v/>
      </c>
      <c r="M26" s="62"/>
      <c r="N26" s="59"/>
      <c r="O26" s="59"/>
      <c r="P26" s="59">
        <v>17.0</v>
      </c>
      <c r="Q26" s="61"/>
      <c r="R26" s="58" t="str">
        <f t="shared" ref="R26:S26" si="126">K26</f>
        <v/>
      </c>
      <c r="S26" s="59" t="str">
        <f t="shared" si="126"/>
        <v/>
      </c>
      <c r="T26" s="62"/>
      <c r="U26" s="59"/>
      <c r="V26" s="59"/>
      <c r="W26" s="59">
        <v>17.0</v>
      </c>
      <c r="X26" s="63"/>
      <c r="Y26" s="68"/>
      <c r="Z26" s="69"/>
      <c r="AA26" s="69"/>
      <c r="AB26" s="61"/>
      <c r="AC26" s="66"/>
      <c r="AD26" s="56"/>
      <c r="AE26" s="100"/>
      <c r="AF26" s="59"/>
      <c r="AG26" s="114"/>
      <c r="AH26" s="59"/>
      <c r="AI26" s="59"/>
      <c r="AJ26" s="59">
        <v>17.0</v>
      </c>
      <c r="AK26" s="61"/>
      <c r="AL26" s="58" t="str">
        <f t="shared" ref="AL26:AM26" si="127">AE26</f>
        <v/>
      </c>
      <c r="AM26" s="59" t="str">
        <f t="shared" si="127"/>
        <v/>
      </c>
      <c r="AN26" s="62"/>
      <c r="AO26" s="59"/>
      <c r="AP26" s="59"/>
      <c r="AQ26" s="59">
        <v>17.0</v>
      </c>
      <c r="AR26" s="61"/>
      <c r="AS26" s="58" t="str">
        <f t="shared" ref="AS26:AT26" si="128">AL26</f>
        <v/>
      </c>
      <c r="AT26" s="59" t="str">
        <f t="shared" si="128"/>
        <v/>
      </c>
      <c r="AU26" s="62"/>
      <c r="AV26" s="59"/>
      <c r="AW26" s="59"/>
      <c r="AX26" s="59">
        <v>17.0</v>
      </c>
      <c r="AY26" s="61"/>
      <c r="AZ26" s="68"/>
      <c r="BA26" s="69"/>
      <c r="BB26" s="69"/>
      <c r="BC26" s="61"/>
      <c r="BD26" s="68"/>
      <c r="BE26" s="69"/>
      <c r="BF26" s="69"/>
      <c r="BG26" s="61"/>
      <c r="BH26" s="70"/>
      <c r="BI26" s="71"/>
      <c r="BJ26" s="71"/>
      <c r="BK26" s="72" t="str">
        <f t="shared" si="12"/>
        <v>14</v>
      </c>
      <c r="BL26" s="19" t="str">
        <f t="shared" si="13"/>
        <v>14</v>
      </c>
      <c r="BM26" s="106" t="str">
        <f t="shared" si="14"/>
        <v>14</v>
      </c>
      <c r="BN26" s="19" t="str">
        <f t="shared" si="15"/>
        <v>14</v>
      </c>
      <c r="BO26" s="19" t="str">
        <f t="shared" si="16"/>
        <v>14</v>
      </c>
      <c r="BP26" s="106" t="str">
        <f t="shared" si="17"/>
        <v>14</v>
      </c>
      <c r="BQ26" s="73" t="str">
        <f t="shared" si="18"/>
        <v>84</v>
      </c>
    </row>
    <row r="27" ht="15.0" customHeight="1">
      <c r="A27" s="74" t="s">
        <v>74</v>
      </c>
      <c r="B27" s="75" t="str">
        <f>'Rozpisky extraliga '!D146</f>
        <v>JK team MO ČRS Mladá Boleslav</v>
      </c>
      <c r="C27" s="76"/>
      <c r="D27" s="109" t="s">
        <v>75</v>
      </c>
      <c r="E27" s="110" t="s">
        <v>43</v>
      </c>
      <c r="F27" s="111">
        <v>10.0</v>
      </c>
      <c r="G27" s="110">
        <v>4.0</v>
      </c>
      <c r="H27" s="110">
        <v>418.0</v>
      </c>
      <c r="I27" s="78">
        <v>13.0</v>
      </c>
      <c r="J27" s="81" t="str">
        <f>SUM(I27:I28)</f>
        <v>17</v>
      </c>
      <c r="K27" s="77" t="str">
        <f t="shared" ref="K27:L27" si="129">D27</f>
        <v>Šedivý Vojtěch</v>
      </c>
      <c r="L27" s="78" t="str">
        <f t="shared" si="129"/>
        <v>R</v>
      </c>
      <c r="M27" s="82">
        <v>2.0</v>
      </c>
      <c r="N27" s="110">
        <v>4.0</v>
      </c>
      <c r="O27" s="110">
        <v>818.0</v>
      </c>
      <c r="P27" s="78">
        <v>10.0</v>
      </c>
      <c r="Q27" s="81" t="str">
        <f>SUM(P27:P28)</f>
        <v>14</v>
      </c>
      <c r="R27" s="77" t="str">
        <f t="shared" ref="R27:S27" si="130">K27</f>
        <v>Šedivý Vojtěch</v>
      </c>
      <c r="S27" s="78" t="str">
        <f t="shared" si="130"/>
        <v>R</v>
      </c>
      <c r="T27" s="82">
        <v>6.0</v>
      </c>
      <c r="U27" s="110">
        <v>15.0</v>
      </c>
      <c r="V27" s="110">
        <v>1403.0</v>
      </c>
      <c r="W27" s="78">
        <v>7.0</v>
      </c>
      <c r="X27" s="83" t="str">
        <f>SUM(W27:W28)</f>
        <v>19</v>
      </c>
      <c r="Y27" s="84" t="str">
        <f t="shared" ref="Y27:Z27" si="131">G27+N27+G28+N28+U27+U28</f>
        <v>44</v>
      </c>
      <c r="Z27" s="85" t="str">
        <f t="shared" si="131"/>
        <v>5094</v>
      </c>
      <c r="AA27" s="86" t="str">
        <f>J27+Q27+X27</f>
        <v>50</v>
      </c>
      <c r="AB27" s="87" t="str">
        <f>RANK(BH27,$BH$5:$BH$34,1)</f>
        <v>11</v>
      </c>
      <c r="AC27" s="88" t="s">
        <v>74</v>
      </c>
      <c r="AD27" s="89" t="str">
        <f>B27</f>
        <v>JK team MO ČRS Mladá Boleslav</v>
      </c>
      <c r="AE27" s="109" t="s">
        <v>76</v>
      </c>
      <c r="AF27" s="110" t="s">
        <v>44</v>
      </c>
      <c r="AG27" s="122">
        <v>8.0</v>
      </c>
      <c r="AH27" s="78">
        <v>11.0</v>
      </c>
      <c r="AI27" s="78">
        <v>1002.0</v>
      </c>
      <c r="AJ27" s="78">
        <v>6.0</v>
      </c>
      <c r="AK27" s="123" t="str">
        <f>SUM(AJ27:AJ28)</f>
        <v>10</v>
      </c>
      <c r="AL27" s="77" t="str">
        <f t="shared" ref="AL27:AM27" si="132">AE27</f>
        <v>Šedivý Pavel</v>
      </c>
      <c r="AM27" s="78" t="str">
        <f t="shared" si="132"/>
        <v>O</v>
      </c>
      <c r="AN27" s="82">
        <v>13.0</v>
      </c>
      <c r="AO27" s="110">
        <v>9.0</v>
      </c>
      <c r="AP27" s="110">
        <v>1472.0</v>
      </c>
      <c r="AQ27" s="78">
        <v>1.0</v>
      </c>
      <c r="AR27" s="81" t="str">
        <f>SUM(AQ27:AQ28)</f>
        <v>13</v>
      </c>
      <c r="AS27" s="77" t="str">
        <f t="shared" ref="AS27:AT27" si="133">AL27</f>
        <v>Šedivý Pavel</v>
      </c>
      <c r="AT27" s="78" t="str">
        <f t="shared" si="133"/>
        <v>O</v>
      </c>
      <c r="AU27" s="82">
        <v>4.0</v>
      </c>
      <c r="AV27" s="110">
        <v>4.0</v>
      </c>
      <c r="AW27" s="110">
        <v>382.0</v>
      </c>
      <c r="AX27" s="78">
        <v>6.0</v>
      </c>
      <c r="AY27" s="81" t="str">
        <f>SUM(AX27:AX28)</f>
        <v>13</v>
      </c>
      <c r="AZ27" s="84" t="str">
        <f t="shared" ref="AZ27:BA27" si="134">AH27+AO27+AH28+AO28+AV27+AV28</f>
        <v>33</v>
      </c>
      <c r="BA27" s="85" t="str">
        <f t="shared" si="134"/>
        <v>3901</v>
      </c>
      <c r="BB27" s="86" t="str">
        <f>AK27+AR27+AY27</f>
        <v>36</v>
      </c>
      <c r="BC27" s="87" t="str">
        <f>RANK(BI27,$BI$5:$BI$34,1)</f>
        <v>3</v>
      </c>
      <c r="BD27" s="90" t="str">
        <f t="shared" ref="BD27:BF27" si="135">Y27+AZ27</f>
        <v>77</v>
      </c>
      <c r="BE27" s="91" t="str">
        <f t="shared" si="135"/>
        <v>8995</v>
      </c>
      <c r="BF27" s="92" t="str">
        <f t="shared" si="135"/>
        <v>86</v>
      </c>
      <c r="BG27" s="93" t="str">
        <f>RANK(BJ27,$BJ$5:$BJ$34,1)</f>
        <v>8</v>
      </c>
      <c r="BH27" s="94" t="str">
        <f>SUM(AA27)+(-Z27/1000000000)</f>
        <v>49.999994906000</v>
      </c>
      <c r="BI27" s="95" t="str">
        <f>SUM(BB27)+(-BA27/1000000000)</f>
        <v>35.999996099000</v>
      </c>
      <c r="BJ27" s="95" t="str">
        <f>SUM(BF27)+(-BE27/1000000000)</f>
        <v>85.999991005000</v>
      </c>
      <c r="BK27" s="96" t="str">
        <f t="shared" si="12"/>
        <v>22</v>
      </c>
      <c r="BL27" s="97" t="str">
        <f t="shared" si="13"/>
        <v>28</v>
      </c>
      <c r="BM27" s="97" t="str">
        <f t="shared" si="14"/>
        <v>34</v>
      </c>
      <c r="BN27" s="97" t="str">
        <f t="shared" si="15"/>
        <v>36</v>
      </c>
      <c r="BO27" s="97" t="str">
        <f t="shared" si="16"/>
        <v>46</v>
      </c>
      <c r="BP27" s="97" t="str">
        <f t="shared" si="17"/>
        <v>36</v>
      </c>
      <c r="BQ27" s="98" t="str">
        <f t="shared" si="18"/>
        <v>202</v>
      </c>
    </row>
    <row r="28" ht="14.25" customHeight="1">
      <c r="A28" s="99"/>
      <c r="B28" s="56"/>
      <c r="C28" s="57"/>
      <c r="D28" s="58" t="s">
        <v>77</v>
      </c>
      <c r="E28" s="59" t="s">
        <v>44</v>
      </c>
      <c r="F28" s="114">
        <v>10.0</v>
      </c>
      <c r="G28" s="59">
        <v>10.0</v>
      </c>
      <c r="H28" s="59">
        <v>1386.0</v>
      </c>
      <c r="I28" s="101">
        <v>4.0</v>
      </c>
      <c r="J28" s="61"/>
      <c r="K28" s="100" t="str">
        <f t="shared" ref="K28:L28" si="136">D28</f>
        <v>Frelich Karel</v>
      </c>
      <c r="L28" s="101" t="str">
        <f t="shared" si="136"/>
        <v>O</v>
      </c>
      <c r="M28" s="62">
        <v>2.0</v>
      </c>
      <c r="N28" s="59">
        <v>7.0</v>
      </c>
      <c r="O28" s="59">
        <v>1065.0</v>
      </c>
      <c r="P28" s="101">
        <v>4.0</v>
      </c>
      <c r="Q28" s="61"/>
      <c r="R28" s="100" t="str">
        <f t="shared" ref="R28:S28" si="137">K28</f>
        <v>Frelich Karel</v>
      </c>
      <c r="S28" s="101" t="str">
        <f t="shared" si="137"/>
        <v>O</v>
      </c>
      <c r="T28" s="62">
        <v>6.0</v>
      </c>
      <c r="U28" s="59">
        <v>4.0</v>
      </c>
      <c r="V28" s="59">
        <v>4.0</v>
      </c>
      <c r="W28" s="101">
        <v>12.0</v>
      </c>
      <c r="X28" s="63"/>
      <c r="Y28" s="68"/>
      <c r="Z28" s="69"/>
      <c r="AA28" s="69"/>
      <c r="AB28" s="61"/>
      <c r="AC28" s="103"/>
      <c r="AD28" s="56"/>
      <c r="AE28" s="58" t="s">
        <v>77</v>
      </c>
      <c r="AF28" s="59" t="s">
        <v>43</v>
      </c>
      <c r="AG28" s="124">
        <v>8.0</v>
      </c>
      <c r="AH28" s="101">
        <v>5.0</v>
      </c>
      <c r="AI28" s="101">
        <v>764.0</v>
      </c>
      <c r="AJ28" s="101">
        <v>4.0</v>
      </c>
      <c r="AK28" s="61"/>
      <c r="AL28" s="100" t="str">
        <f t="shared" ref="AL28:AM28" si="138">AE28</f>
        <v>Frelich Karel</v>
      </c>
      <c r="AM28" s="101" t="str">
        <f t="shared" si="138"/>
        <v>R</v>
      </c>
      <c r="AN28" s="62">
        <v>13.0</v>
      </c>
      <c r="AO28" s="59">
        <v>0.0</v>
      </c>
      <c r="AP28" s="59">
        <v>0.0</v>
      </c>
      <c r="AQ28" s="101">
        <v>12.0</v>
      </c>
      <c r="AR28" s="61"/>
      <c r="AS28" s="100" t="str">
        <f t="shared" ref="AS28:AT28" si="139">AL28</f>
        <v>Frelich Karel</v>
      </c>
      <c r="AT28" s="101" t="str">
        <f t="shared" si="139"/>
        <v>R</v>
      </c>
      <c r="AU28" s="62">
        <v>4.0</v>
      </c>
      <c r="AV28" s="59">
        <v>4.0</v>
      </c>
      <c r="AW28" s="59">
        <v>281.0</v>
      </c>
      <c r="AX28" s="101">
        <v>7.0</v>
      </c>
      <c r="AY28" s="61"/>
      <c r="AZ28" s="68"/>
      <c r="BA28" s="69"/>
      <c r="BB28" s="69"/>
      <c r="BC28" s="61"/>
      <c r="BD28" s="68"/>
      <c r="BE28" s="69"/>
      <c r="BF28" s="69"/>
      <c r="BG28" s="61"/>
      <c r="BH28" s="70"/>
      <c r="BI28" s="71"/>
      <c r="BJ28" s="71"/>
      <c r="BK28" s="105" t="str">
        <f t="shared" si="12"/>
        <v>40</v>
      </c>
      <c r="BL28" s="106" t="str">
        <f t="shared" si="13"/>
        <v>40</v>
      </c>
      <c r="BM28" s="106" t="str">
        <f t="shared" si="14"/>
        <v>24</v>
      </c>
      <c r="BN28" s="106" t="str">
        <f t="shared" si="15"/>
        <v>40</v>
      </c>
      <c r="BO28" s="106" t="str">
        <f t="shared" si="16"/>
        <v>24</v>
      </c>
      <c r="BP28" s="106" t="str">
        <f t="shared" si="17"/>
        <v>34</v>
      </c>
      <c r="BQ28" s="107" t="str">
        <f t="shared" si="18"/>
        <v>202</v>
      </c>
    </row>
    <row r="29" ht="15.0" customHeight="1">
      <c r="A29" s="108">
        <v>13.0</v>
      </c>
      <c r="B29" s="75" t="str">
        <f>'Rozpisky extraliga '!D159</f>
        <v>MO ČRS Hostivař POPY TEAM</v>
      </c>
      <c r="C29" s="76"/>
      <c r="D29" s="100" t="s">
        <v>78</v>
      </c>
      <c r="E29" s="110" t="s">
        <v>43</v>
      </c>
      <c r="F29" s="79">
        <v>11.0</v>
      </c>
      <c r="G29" s="78">
        <v>15.0</v>
      </c>
      <c r="H29" s="78">
        <v>1610.0</v>
      </c>
      <c r="I29" s="110">
        <v>7.0</v>
      </c>
      <c r="J29" s="81" t="str">
        <f>SUM(I29:I30)</f>
        <v>13</v>
      </c>
      <c r="K29" s="109" t="str">
        <f t="shared" ref="K29:L29" si="140">D29</f>
        <v>Mařík Ondřej</v>
      </c>
      <c r="L29" s="110" t="str">
        <f t="shared" si="140"/>
        <v>R</v>
      </c>
      <c r="M29" s="125">
        <v>3.0</v>
      </c>
      <c r="N29" s="78">
        <v>5.0</v>
      </c>
      <c r="O29" s="78">
        <v>932.0</v>
      </c>
      <c r="P29" s="110">
        <v>9.0</v>
      </c>
      <c r="Q29" s="81" t="str">
        <f>SUM(P29:P30)</f>
        <v>12</v>
      </c>
      <c r="R29" s="109" t="str">
        <f t="shared" ref="R29:S29" si="141">K29</f>
        <v>Mařík Ondřej</v>
      </c>
      <c r="S29" s="110" t="str">
        <f t="shared" si="141"/>
        <v>R</v>
      </c>
      <c r="T29" s="125">
        <v>7.0</v>
      </c>
      <c r="U29" s="78">
        <v>6.0</v>
      </c>
      <c r="V29" s="78">
        <v>1031.0</v>
      </c>
      <c r="W29" s="110">
        <v>9.0</v>
      </c>
      <c r="X29" s="83" t="str">
        <f>SUM(W29:W30)</f>
        <v>14</v>
      </c>
      <c r="Y29" s="84" t="str">
        <f t="shared" ref="Y29:Z29" si="142">G29+N29+G30+N30+U29+U30</f>
        <v>41</v>
      </c>
      <c r="Z29" s="85" t="str">
        <f t="shared" si="142"/>
        <v>6144</v>
      </c>
      <c r="AA29" s="86" t="str">
        <f>J29+Q29+X29</f>
        <v>39</v>
      </c>
      <c r="AB29" s="87" t="str">
        <f>RANK(BH29,$BH$5:$BH$34,1)</f>
        <v>7</v>
      </c>
      <c r="AC29" s="113">
        <v>13.0</v>
      </c>
      <c r="AD29" s="115" t="str">
        <f>B29</f>
        <v>MO ČRS Hostivař POPY TEAM</v>
      </c>
      <c r="AE29" s="100" t="s">
        <v>78</v>
      </c>
      <c r="AF29" s="110" t="s">
        <v>44</v>
      </c>
      <c r="AG29" s="111">
        <v>11.0</v>
      </c>
      <c r="AH29" s="110">
        <v>7.0</v>
      </c>
      <c r="AI29" s="110">
        <v>1069.0</v>
      </c>
      <c r="AJ29" s="110">
        <v>5.0</v>
      </c>
      <c r="AK29" s="81" t="str">
        <f>SUM(AJ29:AJ30)</f>
        <v>18</v>
      </c>
      <c r="AL29" s="109" t="str">
        <f t="shared" ref="AL29:AM29" si="143">AE29</f>
        <v>Mařík Ondřej</v>
      </c>
      <c r="AM29" s="110" t="str">
        <f t="shared" si="143"/>
        <v>O</v>
      </c>
      <c r="AN29" s="125">
        <v>3.0</v>
      </c>
      <c r="AO29" s="78">
        <v>3.0</v>
      </c>
      <c r="AP29" s="78">
        <v>381.0</v>
      </c>
      <c r="AQ29" s="110">
        <v>10.0</v>
      </c>
      <c r="AR29" s="81" t="str">
        <f>SUM(AQ29:AQ30)</f>
        <v>12</v>
      </c>
      <c r="AS29" s="109" t="str">
        <f t="shared" ref="AS29:AT29" si="144">AL29</f>
        <v>Mařík Ondřej</v>
      </c>
      <c r="AT29" s="110" t="str">
        <f t="shared" si="144"/>
        <v>O</v>
      </c>
      <c r="AU29" s="125">
        <v>7.0</v>
      </c>
      <c r="AV29" s="78">
        <v>2.0</v>
      </c>
      <c r="AW29" s="78">
        <v>433.0</v>
      </c>
      <c r="AX29" s="110">
        <v>4.0</v>
      </c>
      <c r="AY29" s="81" t="str">
        <f>SUM(AX29:AX30)</f>
        <v>7</v>
      </c>
      <c r="AZ29" s="84" t="str">
        <f t="shared" ref="AZ29:BA29" si="145">AH29+AO29+AH30+AO30+AV29+AV30</f>
        <v>24</v>
      </c>
      <c r="BA29" s="85" t="str">
        <f t="shared" si="145"/>
        <v>3763</v>
      </c>
      <c r="BB29" s="86" t="str">
        <f>AK29+AR29+AY29</f>
        <v>37</v>
      </c>
      <c r="BC29" s="87" t="str">
        <f>RANK(BI29,$BI$5:$BI$34,1)</f>
        <v>4</v>
      </c>
      <c r="BD29" s="90" t="str">
        <f t="shared" ref="BD29:BF29" si="146">Y29+AZ29</f>
        <v>65</v>
      </c>
      <c r="BE29" s="91" t="str">
        <f t="shared" si="146"/>
        <v>9907</v>
      </c>
      <c r="BF29" s="92" t="str">
        <f t="shared" si="146"/>
        <v>76</v>
      </c>
      <c r="BG29" s="93" t="str">
        <f>RANK(BJ29,$BJ$5:$BJ$34,1)</f>
        <v>6</v>
      </c>
      <c r="BH29" s="94" t="str">
        <f>SUM(AA29)+(-Z29/1000000000)</f>
        <v>38.999993856000</v>
      </c>
      <c r="BI29" s="95" t="str">
        <f>SUM(BB29)+(-BA29/1000000000)</f>
        <v>36.999996237000</v>
      </c>
      <c r="BJ29" s="95" t="str">
        <f>SUM(BF29)+(-BE29/1000000000)</f>
        <v>75.999990093000</v>
      </c>
      <c r="BK29" s="72" t="str">
        <f t="shared" si="12"/>
        <v>34</v>
      </c>
      <c r="BL29" s="19" t="str">
        <f t="shared" si="13"/>
        <v>30</v>
      </c>
      <c r="BM29" s="97" t="str">
        <f t="shared" si="14"/>
        <v>30</v>
      </c>
      <c r="BN29" s="19" t="str">
        <f t="shared" si="15"/>
        <v>38</v>
      </c>
      <c r="BO29" s="19" t="str">
        <f t="shared" si="16"/>
        <v>28</v>
      </c>
      <c r="BP29" s="97" t="str">
        <f t="shared" si="17"/>
        <v>40</v>
      </c>
      <c r="BQ29" s="73" t="str">
        <f t="shared" si="18"/>
        <v>200</v>
      </c>
    </row>
    <row r="30" ht="14.25" customHeight="1">
      <c r="A30" s="55"/>
      <c r="B30" s="56"/>
      <c r="C30" s="57"/>
      <c r="D30" s="77" t="s">
        <v>79</v>
      </c>
      <c r="E30" s="59" t="s">
        <v>44</v>
      </c>
      <c r="F30" s="104">
        <v>11.0</v>
      </c>
      <c r="G30" s="101">
        <v>7.0</v>
      </c>
      <c r="H30" s="101">
        <v>969.0</v>
      </c>
      <c r="I30" s="101">
        <v>6.0</v>
      </c>
      <c r="J30" s="61"/>
      <c r="K30" s="58" t="str">
        <f t="shared" ref="K30:L30" si="147">D30</f>
        <v>Popelář Michal</v>
      </c>
      <c r="L30" s="59" t="str">
        <f t="shared" si="147"/>
        <v>O</v>
      </c>
      <c r="M30" s="62">
        <v>3.0</v>
      </c>
      <c r="N30" s="101">
        <v>6.0</v>
      </c>
      <c r="O30" s="101">
        <v>1267.0</v>
      </c>
      <c r="P30" s="101">
        <v>3.0</v>
      </c>
      <c r="Q30" s="61"/>
      <c r="R30" s="58" t="str">
        <f t="shared" ref="R30:S30" si="148">K30</f>
        <v>Popelář Michal</v>
      </c>
      <c r="S30" s="59" t="str">
        <f t="shared" si="148"/>
        <v>O</v>
      </c>
      <c r="T30" s="62">
        <v>7.0</v>
      </c>
      <c r="U30" s="101">
        <v>2.0</v>
      </c>
      <c r="V30" s="101">
        <v>335.0</v>
      </c>
      <c r="W30" s="101">
        <v>5.0</v>
      </c>
      <c r="X30" s="63"/>
      <c r="Y30" s="68"/>
      <c r="Z30" s="69"/>
      <c r="AA30" s="69"/>
      <c r="AB30" s="61"/>
      <c r="AC30" s="66"/>
      <c r="AD30" s="56"/>
      <c r="AE30" s="77" t="s">
        <v>79</v>
      </c>
      <c r="AF30" s="59" t="s">
        <v>43</v>
      </c>
      <c r="AG30" s="114">
        <v>11.0</v>
      </c>
      <c r="AH30" s="59">
        <v>1.0</v>
      </c>
      <c r="AI30" s="59">
        <v>100.0</v>
      </c>
      <c r="AJ30" s="101">
        <v>13.0</v>
      </c>
      <c r="AK30" s="61"/>
      <c r="AL30" s="58" t="str">
        <f t="shared" ref="AL30:AM30" si="149">AE30</f>
        <v>Popelář Michal</v>
      </c>
      <c r="AM30" s="59" t="str">
        <f t="shared" si="149"/>
        <v>R</v>
      </c>
      <c r="AN30" s="62">
        <v>3.0</v>
      </c>
      <c r="AO30" s="101">
        <v>5.0</v>
      </c>
      <c r="AP30" s="101">
        <v>1035.0</v>
      </c>
      <c r="AQ30" s="101">
        <v>2.0</v>
      </c>
      <c r="AR30" s="61"/>
      <c r="AS30" s="58" t="str">
        <f t="shared" ref="AS30:AT30" si="150">AL30</f>
        <v>Popelář Michal</v>
      </c>
      <c r="AT30" s="59" t="str">
        <f t="shared" si="150"/>
        <v>R</v>
      </c>
      <c r="AU30" s="62">
        <v>7.0</v>
      </c>
      <c r="AV30" s="101">
        <v>6.0</v>
      </c>
      <c r="AW30" s="101">
        <v>745.0</v>
      </c>
      <c r="AX30" s="101">
        <v>3.0</v>
      </c>
      <c r="AY30" s="61"/>
      <c r="AZ30" s="68"/>
      <c r="BA30" s="69"/>
      <c r="BB30" s="69"/>
      <c r="BC30" s="61"/>
      <c r="BD30" s="68"/>
      <c r="BE30" s="69"/>
      <c r="BF30" s="69"/>
      <c r="BG30" s="61"/>
      <c r="BH30" s="70"/>
      <c r="BI30" s="71"/>
      <c r="BJ30" s="71"/>
      <c r="BK30" s="72" t="str">
        <f t="shared" si="12"/>
        <v>36</v>
      </c>
      <c r="BL30" s="19" t="str">
        <f t="shared" si="13"/>
        <v>42</v>
      </c>
      <c r="BM30" s="106" t="str">
        <f t="shared" si="14"/>
        <v>38</v>
      </c>
      <c r="BN30" s="19" t="str">
        <f t="shared" si="15"/>
        <v>22</v>
      </c>
      <c r="BO30" s="19" t="str">
        <f t="shared" si="16"/>
        <v>44</v>
      </c>
      <c r="BP30" s="106" t="str">
        <f t="shared" si="17"/>
        <v>42</v>
      </c>
      <c r="BQ30" s="73" t="str">
        <f t="shared" si="18"/>
        <v>224</v>
      </c>
    </row>
    <row r="31" ht="15.0" customHeight="1">
      <c r="A31" s="74">
        <v>14.0</v>
      </c>
      <c r="B31" s="75" t="str">
        <f>'Rozpisky extraliga '!D172</f>
        <v>MO ČRS Křivoklát - PROFI BLINKER</v>
      </c>
      <c r="C31" s="76"/>
      <c r="D31" s="109" t="s">
        <v>80</v>
      </c>
      <c r="E31" s="110" t="s">
        <v>43</v>
      </c>
      <c r="F31" s="111">
        <v>4.0</v>
      </c>
      <c r="G31" s="110">
        <v>13.0</v>
      </c>
      <c r="H31" s="110">
        <v>1837.0</v>
      </c>
      <c r="I31" s="110">
        <v>4.0</v>
      </c>
      <c r="J31" s="81" t="str">
        <f>SUM(I31:I32)</f>
        <v>7</v>
      </c>
      <c r="K31" s="77" t="str">
        <f t="shared" ref="K31:L31" si="151">D31</f>
        <v>Wachtl Hynek</v>
      </c>
      <c r="L31" s="78" t="str">
        <f t="shared" si="151"/>
        <v>R</v>
      </c>
      <c r="M31" s="82">
        <v>9.0</v>
      </c>
      <c r="N31" s="110">
        <v>11.0</v>
      </c>
      <c r="O31" s="110">
        <v>1624.0</v>
      </c>
      <c r="P31" s="110">
        <v>4.0</v>
      </c>
      <c r="Q31" s="81" t="str">
        <f>SUM(P31:P32)</f>
        <v>12</v>
      </c>
      <c r="R31" s="77" t="str">
        <f t="shared" ref="R31:S31" si="152">K31</f>
        <v>Wachtl Hynek</v>
      </c>
      <c r="S31" s="78" t="str">
        <f t="shared" si="152"/>
        <v>R</v>
      </c>
      <c r="T31" s="82">
        <v>13.0</v>
      </c>
      <c r="U31" s="110">
        <v>14.0</v>
      </c>
      <c r="V31" s="110">
        <v>2312.0</v>
      </c>
      <c r="W31" s="110">
        <v>1.0</v>
      </c>
      <c r="X31" s="83" t="str">
        <f>SUM(W31:W32)</f>
        <v>14</v>
      </c>
      <c r="Y31" s="84" t="str">
        <f t="shared" ref="Y31:Z31" si="153">G31+N31+G32+N32+U31+U32</f>
        <v>58</v>
      </c>
      <c r="Z31" s="85" t="str">
        <f t="shared" si="153"/>
        <v>7632</v>
      </c>
      <c r="AA31" s="86" t="str">
        <f>J31+Q31+X31</f>
        <v>33</v>
      </c>
      <c r="AB31" s="87" t="str">
        <f>RANK(BH31,$BH$5:$BH$34,1)</f>
        <v>2</v>
      </c>
      <c r="AC31" s="88">
        <v>14.0</v>
      </c>
      <c r="AD31" s="89" t="str">
        <f>B31</f>
        <v>MO ČRS Křivoklát - PROFI BLINKER</v>
      </c>
      <c r="AE31" s="109" t="s">
        <v>80</v>
      </c>
      <c r="AF31" s="110" t="s">
        <v>44</v>
      </c>
      <c r="AG31" s="79">
        <v>5.0</v>
      </c>
      <c r="AH31" s="78">
        <v>6.0</v>
      </c>
      <c r="AI31" s="78">
        <v>992.0</v>
      </c>
      <c r="AJ31" s="110">
        <v>7.0</v>
      </c>
      <c r="AK31" s="81" t="str">
        <f>SUM(AJ31:AJ32)</f>
        <v>12</v>
      </c>
      <c r="AL31" s="77" t="str">
        <f t="shared" ref="AL31:AM31" si="154">AE31</f>
        <v>Wachtl Hynek</v>
      </c>
      <c r="AM31" s="78" t="str">
        <f t="shared" si="154"/>
        <v>O</v>
      </c>
      <c r="AN31" s="82">
        <v>10.0</v>
      </c>
      <c r="AO31" s="110">
        <v>8.0</v>
      </c>
      <c r="AP31" s="110">
        <v>800.0</v>
      </c>
      <c r="AQ31" s="110">
        <v>5.0</v>
      </c>
      <c r="AR31" s="81" t="str">
        <f>SUM(AQ31:AQ32)</f>
        <v>17</v>
      </c>
      <c r="AS31" s="77" t="str">
        <f t="shared" ref="AS31:AT31" si="155">AL31</f>
        <v>Wachtl Hynek</v>
      </c>
      <c r="AT31" s="78" t="str">
        <f t="shared" si="155"/>
        <v>O</v>
      </c>
      <c r="AU31" s="82">
        <v>1.0</v>
      </c>
      <c r="AV31" s="110">
        <v>1.0</v>
      </c>
      <c r="AW31" s="110">
        <v>173.0</v>
      </c>
      <c r="AX31" s="110">
        <v>11.0</v>
      </c>
      <c r="AY31" s="81" t="str">
        <f>SUM(AX31:AX32)</f>
        <v>12</v>
      </c>
      <c r="AZ31" s="84" t="str">
        <f t="shared" ref="AZ31:BA31" si="156">AH31+AO31+AH32+AO32+AV31+AV32</f>
        <v>22</v>
      </c>
      <c r="BA31" s="85" t="str">
        <f t="shared" si="156"/>
        <v>3216</v>
      </c>
      <c r="BB31" s="86" t="str">
        <f>AK31+AR31+AY31</f>
        <v>41</v>
      </c>
      <c r="BC31" s="87" t="str">
        <f>RANK(BI31,$BI$5:$BI$34,1)</f>
        <v>8</v>
      </c>
      <c r="BD31" s="90" t="str">
        <f t="shared" ref="BD31:BF31" si="157">Y31+AZ31</f>
        <v>80</v>
      </c>
      <c r="BE31" s="91" t="str">
        <f t="shared" si="157"/>
        <v>10848</v>
      </c>
      <c r="BF31" s="92" t="str">
        <f t="shared" si="157"/>
        <v>74</v>
      </c>
      <c r="BG31" s="93" t="str">
        <f>RANK(BJ31,$BJ$5:$BJ$34,1)</f>
        <v>4</v>
      </c>
      <c r="BH31" s="94" t="str">
        <f>SUM(AA31)+(-Z31/1000000000)</f>
        <v>32.999992368000</v>
      </c>
      <c r="BI31" s="95" t="str">
        <f>SUM(BB31)+(-BA31/1000000000)</f>
        <v>40.999996784000</v>
      </c>
      <c r="BJ31" s="95" t="str">
        <f>SUM(BF31)+(-BE31/1000000000)</f>
        <v>73.999989152000</v>
      </c>
      <c r="BK31" s="96" t="str">
        <f t="shared" si="12"/>
        <v>40</v>
      </c>
      <c r="BL31" s="97" t="str">
        <f t="shared" si="13"/>
        <v>40</v>
      </c>
      <c r="BM31" s="97" t="str">
        <f t="shared" si="14"/>
        <v>46</v>
      </c>
      <c r="BN31" s="97" t="str">
        <f t="shared" si="15"/>
        <v>34</v>
      </c>
      <c r="BO31" s="97" t="str">
        <f t="shared" si="16"/>
        <v>38</v>
      </c>
      <c r="BP31" s="97" t="str">
        <f t="shared" si="17"/>
        <v>26</v>
      </c>
      <c r="BQ31" s="98" t="str">
        <f t="shared" si="18"/>
        <v>224</v>
      </c>
    </row>
    <row r="32" ht="14.25" customHeight="1">
      <c r="A32" s="99"/>
      <c r="B32" s="56"/>
      <c r="C32" s="57"/>
      <c r="D32" s="58" t="s">
        <v>81</v>
      </c>
      <c r="E32" s="59" t="s">
        <v>44</v>
      </c>
      <c r="F32" s="114">
        <v>4.0</v>
      </c>
      <c r="G32" s="59">
        <v>13.0</v>
      </c>
      <c r="H32" s="59">
        <v>1602.0</v>
      </c>
      <c r="I32" s="59">
        <v>3.0</v>
      </c>
      <c r="J32" s="61"/>
      <c r="K32" s="100" t="str">
        <f t="shared" ref="K32:L32" si="158">D32</f>
        <v>Franče Pavel</v>
      </c>
      <c r="L32" s="101" t="str">
        <f t="shared" si="158"/>
        <v>O</v>
      </c>
      <c r="M32" s="62">
        <v>9.0</v>
      </c>
      <c r="N32" s="59">
        <v>4.0</v>
      </c>
      <c r="O32" s="59">
        <v>254.0</v>
      </c>
      <c r="P32" s="59">
        <v>8.0</v>
      </c>
      <c r="Q32" s="61"/>
      <c r="R32" s="100" t="str">
        <f t="shared" ref="R32:S32" si="159">K32</f>
        <v>Franče Pavel</v>
      </c>
      <c r="S32" s="101" t="str">
        <f t="shared" si="159"/>
        <v>O</v>
      </c>
      <c r="T32" s="62">
        <v>13.0</v>
      </c>
      <c r="U32" s="59">
        <v>3.0</v>
      </c>
      <c r="V32" s="59">
        <v>3.0</v>
      </c>
      <c r="W32" s="59">
        <v>13.0</v>
      </c>
      <c r="X32" s="63"/>
      <c r="Y32" s="68"/>
      <c r="Z32" s="69"/>
      <c r="AA32" s="69"/>
      <c r="AB32" s="61"/>
      <c r="AC32" s="103"/>
      <c r="AD32" s="56"/>
      <c r="AE32" s="58" t="s">
        <v>81</v>
      </c>
      <c r="AF32" s="59" t="s">
        <v>43</v>
      </c>
      <c r="AG32" s="104">
        <v>5.0</v>
      </c>
      <c r="AH32" s="101">
        <v>4.0</v>
      </c>
      <c r="AI32" s="101">
        <v>457.0</v>
      </c>
      <c r="AJ32" s="59">
        <v>5.0</v>
      </c>
      <c r="AK32" s="61"/>
      <c r="AL32" s="100" t="str">
        <f t="shared" ref="AL32:AM32" si="160">AE32</f>
        <v>Franče Pavel</v>
      </c>
      <c r="AM32" s="101" t="str">
        <f t="shared" si="160"/>
        <v>R</v>
      </c>
      <c r="AN32" s="62">
        <v>10.0</v>
      </c>
      <c r="AO32" s="59">
        <v>0.0</v>
      </c>
      <c r="AP32" s="59">
        <v>0.0</v>
      </c>
      <c r="AQ32" s="59">
        <v>12.0</v>
      </c>
      <c r="AR32" s="61"/>
      <c r="AS32" s="100" t="str">
        <f t="shared" ref="AS32:AT32" si="161">AL32</f>
        <v>Franče Pavel</v>
      </c>
      <c r="AT32" s="101" t="str">
        <f t="shared" si="161"/>
        <v>R</v>
      </c>
      <c r="AU32" s="62">
        <v>1.0</v>
      </c>
      <c r="AV32" s="59">
        <v>3.0</v>
      </c>
      <c r="AW32" s="59">
        <v>794.0</v>
      </c>
      <c r="AX32" s="59">
        <v>1.0</v>
      </c>
      <c r="AY32" s="61"/>
      <c r="AZ32" s="68"/>
      <c r="BA32" s="69"/>
      <c r="BB32" s="69"/>
      <c r="BC32" s="61"/>
      <c r="BD32" s="68"/>
      <c r="BE32" s="69"/>
      <c r="BF32" s="69"/>
      <c r="BG32" s="61"/>
      <c r="BH32" s="70"/>
      <c r="BI32" s="71"/>
      <c r="BJ32" s="71"/>
      <c r="BK32" s="105" t="str">
        <f t="shared" si="12"/>
        <v>42</v>
      </c>
      <c r="BL32" s="106" t="str">
        <f t="shared" si="13"/>
        <v>32</v>
      </c>
      <c r="BM32" s="106" t="str">
        <f t="shared" si="14"/>
        <v>22</v>
      </c>
      <c r="BN32" s="106" t="str">
        <f t="shared" si="15"/>
        <v>38</v>
      </c>
      <c r="BO32" s="106" t="str">
        <f t="shared" si="16"/>
        <v>24</v>
      </c>
      <c r="BP32" s="106" t="str">
        <f t="shared" si="17"/>
        <v>46</v>
      </c>
      <c r="BQ32" s="107" t="str">
        <f t="shared" si="18"/>
        <v>204</v>
      </c>
    </row>
    <row r="33" ht="15.0" customHeight="1">
      <c r="A33" s="108"/>
      <c r="B33" s="75"/>
      <c r="C33" s="76"/>
      <c r="D33" s="126"/>
      <c r="E33" s="110"/>
      <c r="F33" s="111"/>
      <c r="G33" s="110"/>
      <c r="H33" s="110"/>
      <c r="I33" s="110"/>
      <c r="J33" s="81"/>
      <c r="K33" s="109"/>
      <c r="L33" s="110"/>
      <c r="M33" s="82"/>
      <c r="N33" s="78"/>
      <c r="O33" s="78"/>
      <c r="P33" s="110"/>
      <c r="Q33" s="81"/>
      <c r="R33" s="109"/>
      <c r="S33" s="110"/>
      <c r="T33" s="82"/>
      <c r="U33" s="78"/>
      <c r="V33" s="78"/>
      <c r="W33" s="110"/>
      <c r="X33" s="83"/>
      <c r="Y33" s="127"/>
      <c r="Z33" s="128"/>
      <c r="AA33" s="129"/>
      <c r="AB33" s="87"/>
      <c r="AC33" s="113"/>
      <c r="AD33" s="89"/>
      <c r="AE33" s="100"/>
      <c r="AF33" s="110"/>
      <c r="AG33" s="111"/>
      <c r="AH33" s="110"/>
      <c r="AI33" s="110"/>
      <c r="AJ33" s="110"/>
      <c r="AK33" s="81"/>
      <c r="AL33" s="109"/>
      <c r="AM33" s="110"/>
      <c r="AN33" s="82"/>
      <c r="AO33" s="78"/>
      <c r="AP33" s="78"/>
      <c r="AQ33" s="110"/>
      <c r="AR33" s="81"/>
      <c r="AS33" s="109"/>
      <c r="AT33" s="110"/>
      <c r="AU33" s="82"/>
      <c r="AV33" s="78"/>
      <c r="AW33" s="78"/>
      <c r="AX33" s="110"/>
      <c r="AY33" s="81"/>
      <c r="AZ33" s="127"/>
      <c r="BA33" s="128"/>
      <c r="BB33" s="129"/>
      <c r="BC33" s="87"/>
      <c r="BD33" s="90"/>
      <c r="BE33" s="91"/>
      <c r="BF33" s="92"/>
      <c r="BG33" s="93"/>
      <c r="BH33" s="94"/>
      <c r="BI33" s="95"/>
      <c r="BJ33" s="95"/>
      <c r="BK33" s="72"/>
      <c r="BL33" s="19"/>
      <c r="BM33" s="97"/>
      <c r="BN33" s="19"/>
      <c r="BO33" s="19"/>
      <c r="BP33" s="97"/>
      <c r="BQ33" s="73"/>
    </row>
    <row r="34" ht="14.25" customHeight="1">
      <c r="A34" s="55"/>
      <c r="B34" s="56"/>
      <c r="C34" s="57"/>
      <c r="D34" s="117"/>
      <c r="E34" s="59"/>
      <c r="F34" s="114"/>
      <c r="G34" s="59"/>
      <c r="H34" s="59"/>
      <c r="I34" s="59"/>
      <c r="J34" s="61"/>
      <c r="K34" s="58"/>
      <c r="L34" s="59"/>
      <c r="M34" s="62"/>
      <c r="N34" s="101"/>
      <c r="O34" s="101"/>
      <c r="P34" s="59"/>
      <c r="Q34" s="61"/>
      <c r="R34" s="58"/>
      <c r="S34" s="59"/>
      <c r="T34" s="62"/>
      <c r="U34" s="101"/>
      <c r="V34" s="101"/>
      <c r="W34" s="59"/>
      <c r="X34" s="63"/>
      <c r="Y34" s="68"/>
      <c r="Z34" s="69"/>
      <c r="AA34" s="69"/>
      <c r="AB34" s="61"/>
      <c r="AC34" s="66"/>
      <c r="AD34" s="56"/>
      <c r="AE34" s="77"/>
      <c r="AF34" s="59"/>
      <c r="AG34" s="114"/>
      <c r="AH34" s="59"/>
      <c r="AI34" s="59"/>
      <c r="AJ34" s="59"/>
      <c r="AK34" s="61"/>
      <c r="AL34" s="58"/>
      <c r="AM34" s="59"/>
      <c r="AN34" s="62"/>
      <c r="AO34" s="101"/>
      <c r="AP34" s="101"/>
      <c r="AQ34" s="59"/>
      <c r="AR34" s="61"/>
      <c r="AS34" s="58"/>
      <c r="AT34" s="59"/>
      <c r="AU34" s="62"/>
      <c r="AV34" s="101"/>
      <c r="AW34" s="101"/>
      <c r="AX34" s="59"/>
      <c r="AY34" s="61"/>
      <c r="AZ34" s="68"/>
      <c r="BA34" s="69"/>
      <c r="BB34" s="69"/>
      <c r="BC34" s="61"/>
      <c r="BD34" s="68"/>
      <c r="BE34" s="69"/>
      <c r="BF34" s="69"/>
      <c r="BG34" s="61"/>
      <c r="BH34" s="70"/>
      <c r="BI34" s="71"/>
      <c r="BJ34" s="71"/>
      <c r="BK34" s="72"/>
      <c r="BL34" s="19"/>
      <c r="BM34" s="106"/>
      <c r="BN34" s="19"/>
      <c r="BO34" s="19"/>
      <c r="BP34" s="106"/>
      <c r="BQ34" s="73"/>
    </row>
    <row r="35" ht="15.0" customHeight="1">
      <c r="A35" s="74"/>
      <c r="B35" s="75"/>
      <c r="C35" s="76"/>
      <c r="D35" s="77"/>
      <c r="E35" s="78"/>
      <c r="F35" s="79"/>
      <c r="G35" s="78"/>
      <c r="H35" s="78"/>
      <c r="I35" s="78"/>
      <c r="J35" s="118"/>
      <c r="K35" s="130"/>
      <c r="L35" s="78"/>
      <c r="M35" s="82"/>
      <c r="N35" s="110"/>
      <c r="O35" s="110"/>
      <c r="P35" s="110"/>
      <c r="Q35" s="81"/>
      <c r="R35" s="130"/>
      <c r="S35" s="78"/>
      <c r="T35" s="82"/>
      <c r="U35" s="110"/>
      <c r="V35" s="110"/>
      <c r="W35" s="110"/>
      <c r="X35" s="83"/>
      <c r="Y35" s="127"/>
      <c r="Z35" s="128"/>
      <c r="AA35" s="129"/>
      <c r="AB35" s="87"/>
      <c r="AC35" s="88"/>
      <c r="AD35" s="115"/>
      <c r="AE35" s="109"/>
      <c r="AF35" s="110"/>
      <c r="AG35" s="79"/>
      <c r="AH35" s="78"/>
      <c r="AI35" s="78"/>
      <c r="AJ35" s="78"/>
      <c r="AK35" s="81"/>
      <c r="AL35" s="77"/>
      <c r="AM35" s="78"/>
      <c r="AN35" s="82"/>
      <c r="AO35" s="110"/>
      <c r="AP35" s="110"/>
      <c r="AQ35" s="110"/>
      <c r="AR35" s="81"/>
      <c r="AS35" s="130"/>
      <c r="AT35" s="78"/>
      <c r="AU35" s="82"/>
      <c r="AV35" s="110"/>
      <c r="AW35" s="110"/>
      <c r="AX35" s="110"/>
      <c r="AY35" s="81"/>
      <c r="AZ35" s="127"/>
      <c r="BA35" s="128"/>
      <c r="BB35" s="129"/>
      <c r="BC35" s="87"/>
      <c r="BD35" s="90"/>
      <c r="BE35" s="91"/>
      <c r="BF35" s="92"/>
      <c r="BG35" s="93"/>
      <c r="BH35" s="94"/>
      <c r="BI35" s="95"/>
      <c r="BJ35" s="95"/>
      <c r="BK35" s="96"/>
      <c r="BL35" s="97"/>
      <c r="BM35" s="19"/>
      <c r="BN35" s="97"/>
      <c r="BO35" s="97"/>
      <c r="BP35" s="19"/>
      <c r="BQ35" s="98"/>
    </row>
    <row r="36" ht="15.0" customHeight="1">
      <c r="A36" s="131"/>
      <c r="B36" s="132"/>
      <c r="C36" s="133"/>
      <c r="D36" s="134"/>
      <c r="E36" s="135"/>
      <c r="F36" s="136"/>
      <c r="G36" s="135"/>
      <c r="H36" s="135"/>
      <c r="I36" s="135"/>
      <c r="J36" s="137"/>
      <c r="K36" s="138"/>
      <c r="L36" s="135"/>
      <c r="M36" s="139"/>
      <c r="N36" s="135"/>
      <c r="O36" s="135"/>
      <c r="P36" s="135"/>
      <c r="Q36" s="137"/>
      <c r="R36" s="138"/>
      <c r="S36" s="135"/>
      <c r="T36" s="139"/>
      <c r="U36" s="135"/>
      <c r="V36" s="135"/>
      <c r="W36" s="135"/>
      <c r="X36" s="140"/>
      <c r="Y36" s="141"/>
      <c r="Z36" s="142"/>
      <c r="AA36" s="142"/>
      <c r="AB36" s="137"/>
      <c r="AC36" s="143"/>
      <c r="AD36" s="132"/>
      <c r="AE36" s="134"/>
      <c r="AF36" s="135"/>
      <c r="AG36" s="136"/>
      <c r="AH36" s="135"/>
      <c r="AI36" s="135"/>
      <c r="AJ36" s="135"/>
      <c r="AK36" s="137"/>
      <c r="AL36" s="134"/>
      <c r="AM36" s="135"/>
      <c r="AN36" s="139"/>
      <c r="AO36" s="135"/>
      <c r="AP36" s="135"/>
      <c r="AQ36" s="135"/>
      <c r="AR36" s="137"/>
      <c r="AS36" s="138"/>
      <c r="AT36" s="135"/>
      <c r="AU36" s="139"/>
      <c r="AV36" s="135"/>
      <c r="AW36" s="135"/>
      <c r="AX36" s="135"/>
      <c r="AY36" s="137"/>
      <c r="AZ36" s="141"/>
      <c r="BA36" s="142"/>
      <c r="BB36" s="142"/>
      <c r="BC36" s="61"/>
      <c r="BD36" s="141"/>
      <c r="BE36" s="142"/>
      <c r="BF36" s="142"/>
      <c r="BG36" s="61"/>
      <c r="BH36" s="144"/>
      <c r="BI36" s="145"/>
      <c r="BJ36" s="145"/>
      <c r="BK36" s="146"/>
      <c r="BL36" s="147"/>
      <c r="BM36" s="147"/>
      <c r="BN36" s="147"/>
      <c r="BO36" s="147"/>
      <c r="BP36" s="147"/>
      <c r="BQ36" s="148"/>
    </row>
    <row r="37" ht="15.0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8"/>
      <c r="BI37" s="18"/>
      <c r="BJ37" s="18"/>
      <c r="BK37" s="19"/>
      <c r="BL37" s="19"/>
      <c r="BM37" s="19"/>
      <c r="BN37" s="19"/>
      <c r="BP37" s="19"/>
      <c r="BQ37" s="19"/>
    </row>
    <row r="38" ht="15.0" customHeight="1">
      <c r="A38" s="19"/>
      <c r="B38" s="19"/>
      <c r="C38" s="19"/>
      <c r="D38" s="19"/>
      <c r="E38" s="149" t="s">
        <v>82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5"/>
      <c r="AA38" s="19"/>
      <c r="AB38" s="19"/>
      <c r="AC38" s="19"/>
      <c r="AD38" s="19"/>
      <c r="AE38" s="19"/>
      <c r="AF38" s="149" t="s">
        <v>83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9" t="s">
        <v>34</v>
      </c>
      <c r="BC38" s="15"/>
      <c r="BD38" s="19"/>
      <c r="BE38" s="19"/>
      <c r="BF38" s="19"/>
      <c r="BG38" s="19"/>
      <c r="BH38" s="18"/>
      <c r="BI38" s="18"/>
      <c r="BJ38" s="18"/>
      <c r="BK38" s="19"/>
      <c r="BL38" s="19"/>
      <c r="BM38" s="19"/>
      <c r="BN38" s="19"/>
      <c r="BP38" s="19"/>
      <c r="BQ38" s="19"/>
    </row>
    <row r="39" ht="15.0" customHeight="1">
      <c r="A39" s="19"/>
      <c r="B39" s="19"/>
      <c r="C39" s="19"/>
      <c r="D39" s="19"/>
      <c r="E39" s="150" t="s">
        <v>84</v>
      </c>
      <c r="F39" s="151"/>
      <c r="G39" s="152" t="str">
        <f t="shared" ref="G39:H39" si="162">G7+G9+G11+G13+G15+G17+G19+G21+G23+G25+G27+G29+G31+G33+G35+G5</f>
        <v>156</v>
      </c>
      <c r="H39" s="153" t="str">
        <f t="shared" si="162"/>
        <v>21478</v>
      </c>
      <c r="I39" s="154"/>
      <c r="J39" s="155"/>
      <c r="K39" s="155"/>
      <c r="L39" s="155"/>
      <c r="M39" s="156"/>
      <c r="N39" s="152" t="str">
        <f t="shared" ref="N39:O39" si="163">N7+N9+N11+N13+N15+N17+N19+N21+N23+N25+N27+N29+N31+N33+N35+N5</f>
        <v>109</v>
      </c>
      <c r="O39" s="153" t="str">
        <f t="shared" si="163"/>
        <v>14547</v>
      </c>
      <c r="P39" s="154"/>
      <c r="Q39" s="155"/>
      <c r="R39" s="155"/>
      <c r="S39" s="155"/>
      <c r="T39" s="156"/>
      <c r="U39" s="152" t="str">
        <f t="shared" ref="U39:V39" si="164">U7+U9+U11+U13+U15+U17+U19+U21+U23+U25+U27+U29+U31+U33+U35+U5</f>
        <v>110</v>
      </c>
      <c r="V39" s="157" t="str">
        <f t="shared" si="164"/>
        <v>17142</v>
      </c>
      <c r="W39" s="52"/>
      <c r="X39" s="158"/>
      <c r="Y39" s="159" t="s">
        <v>85</v>
      </c>
      <c r="Z39" s="160" t="s">
        <v>86</v>
      </c>
      <c r="AA39" s="19"/>
      <c r="AB39" s="19"/>
      <c r="AC39" s="19"/>
      <c r="AD39" s="19"/>
      <c r="AE39" s="19"/>
      <c r="AF39" s="150" t="s">
        <v>84</v>
      </c>
      <c r="AG39" s="151"/>
      <c r="AH39" s="152" t="str">
        <f>AH7+AH10+AH12+AH13+AH15+AH17+AH20+AH22+AH24+AH25+AH28+AH30+AH32+AH33+AH35+AH6</f>
        <v>53</v>
      </c>
      <c r="AI39" s="153" t="str">
        <f>AI7+AI9+AI11+AI13+AI15+AI17+AI19+AI21+AI23+AI25+AI27+AI29+AI31+AI33+AI35+AI5</f>
        <v>9224</v>
      </c>
      <c r="AJ39" s="154"/>
      <c r="AK39" s="155"/>
      <c r="AL39" s="155"/>
      <c r="AM39" s="155"/>
      <c r="AN39" s="156"/>
      <c r="AO39" s="152" t="str">
        <f>AO7+AO10+AO12+AO13+AO15+AO17+AO20+AO22+AO24+AO25+AO28+AO30+AO32+AO33+AO35+AO6</f>
        <v>45</v>
      </c>
      <c r="AP39" s="153" t="str">
        <f>AP7+AP9+AP11+AP13+AP15+AP17+AP19+AP21+AP23+AP25+AP27+AP29+AP31+AP33+AP35+AP5</f>
        <v>7959</v>
      </c>
      <c r="AQ39" s="154"/>
      <c r="AR39" s="155"/>
      <c r="AS39" s="155"/>
      <c r="AT39" s="155"/>
      <c r="AU39" s="156"/>
      <c r="AV39" s="152" t="str">
        <f>AV7+AV10+AV12+AV13+AV15+AV17+AV20+AV22+AV24+AV25+AV28+AV30+AV32+AV33+AV35+AV6</f>
        <v>40</v>
      </c>
      <c r="AW39" s="157" t="str">
        <f>AW7+AW9+AW11+AW13+AW15+AW17+AW19+AW21+AW23+AW25+AW27+AW29+AW31+AW33+AW35+AW5</f>
        <v>4637</v>
      </c>
      <c r="AX39" s="52"/>
      <c r="AY39" s="158"/>
      <c r="AZ39" s="161" t="s">
        <v>85</v>
      </c>
      <c r="BA39" s="162" t="s">
        <v>86</v>
      </c>
      <c r="BB39" s="163" t="s">
        <v>85</v>
      </c>
      <c r="BC39" s="164" t="s">
        <v>86</v>
      </c>
      <c r="BD39" s="19"/>
      <c r="BE39" s="19"/>
      <c r="BF39" s="19"/>
      <c r="BG39" s="19"/>
      <c r="BH39" s="18"/>
      <c r="BI39" s="18"/>
      <c r="BJ39" s="18"/>
      <c r="BK39" s="19"/>
      <c r="BL39" s="19"/>
      <c r="BM39" s="19"/>
      <c r="BN39" s="19"/>
      <c r="BP39" s="19"/>
      <c r="BQ39" s="19"/>
    </row>
    <row r="40" ht="15.0" customHeight="1">
      <c r="A40" s="19"/>
      <c r="B40" s="19"/>
      <c r="C40" s="19"/>
      <c r="D40" s="19"/>
      <c r="E40" s="165" t="s">
        <v>87</v>
      </c>
      <c r="F40" s="152"/>
      <c r="G40" s="151" t="str">
        <f t="shared" ref="G40:H40" si="165">G6+G8+G10+G12+G14+G16+G18+G20+G22+G24+G26+G28+G30+G32+G34+G36</f>
        <v>126</v>
      </c>
      <c r="H40" s="151" t="str">
        <f t="shared" si="165"/>
        <v>17282</v>
      </c>
      <c r="I40" s="166"/>
      <c r="M40" s="167"/>
      <c r="N40" s="151" t="str">
        <f t="shared" ref="N40:O40" si="166">N6+N8+N10+N12+N14+N16+N18+N20+N22+N24+N26+N28+N30+N32+N34+N36</f>
        <v>51</v>
      </c>
      <c r="O40" s="151" t="str">
        <f t="shared" si="166"/>
        <v>7141</v>
      </c>
      <c r="P40" s="166"/>
      <c r="T40" s="167"/>
      <c r="U40" s="151" t="str">
        <f t="shared" ref="U40:V40" si="167">U6+U8+U10+U12+U14+U16+U18+U20+U22+U24+U26+U28+U30+U32+U34+U36</f>
        <v>34</v>
      </c>
      <c r="V40" s="162" t="str">
        <f t="shared" si="167"/>
        <v>3850</v>
      </c>
      <c r="W40" s="72"/>
      <c r="X40" s="168"/>
      <c r="Y40" s="169"/>
      <c r="Z40" s="170"/>
      <c r="AA40" s="19"/>
      <c r="AB40" s="19"/>
      <c r="AC40" s="19"/>
      <c r="AD40" s="19"/>
      <c r="AE40" s="19"/>
      <c r="AF40" s="165" t="s">
        <v>87</v>
      </c>
      <c r="AG40" s="152"/>
      <c r="AH40" s="151" t="str">
        <f>AH5+AH8+AH9+AH11+AH14+AH16+AH18+AH19+AH21+AH23+AH26+AH27+AH29+AH31+AH34+AH36</f>
        <v>89</v>
      </c>
      <c r="AI40" s="151" t="str">
        <f>AI6+AI8+AI10+AI12+AI14+AI16+AI18+AI20+AI22+AI24+AI26+AI28+AI30+AI32+AI34+AI36</f>
        <v>11415</v>
      </c>
      <c r="AJ40" s="166"/>
      <c r="AN40" s="167"/>
      <c r="AO40" s="151" t="str">
        <f>AO5+AO8+AO9+AO11+AO14+AO16+AO18+AO19+AO21+AO23+AO26+AO27+AO29+AO31+AO34+AO36</f>
        <v>69</v>
      </c>
      <c r="AP40" s="151" t="str">
        <f>AP6+AP8+AP10+AP12+AP14+AP16+AP18+AP20+AP22+AP24+AP26+AP28+AP30+AP32+AP34+AP36</f>
        <v>6086</v>
      </c>
      <c r="AQ40" s="166"/>
      <c r="AU40" s="167"/>
      <c r="AV40" s="151" t="str">
        <f>AV5+AV8+AV9+AV11+AV14+AV16+AV18+AV19+AV21+AV23+AV26+AV27+AV29+AV31+AV34+AV36</f>
        <v>37</v>
      </c>
      <c r="AW40" s="162" t="str">
        <f>AW6+AW8+AW10+AW12+AW14+AW16+AW18+AW20+AW22+AW24+AW26+AW28+AW30+AW32+AW34+AW36</f>
        <v>4328</v>
      </c>
      <c r="AX40" s="72"/>
      <c r="AY40" s="168"/>
      <c r="AZ40" s="169"/>
      <c r="BA40" s="171"/>
      <c r="BB40" s="172"/>
      <c r="BC40" s="170"/>
      <c r="BD40" s="19"/>
      <c r="BE40" s="19"/>
      <c r="BF40" s="19"/>
      <c r="BG40" s="19"/>
      <c r="BH40" s="18"/>
      <c r="BI40" s="18"/>
      <c r="BJ40" s="18"/>
      <c r="BK40" s="19"/>
      <c r="BL40" s="19"/>
      <c r="BM40" s="19"/>
      <c r="BN40" s="19"/>
      <c r="BP40" s="19"/>
      <c r="BQ40" s="19"/>
    </row>
    <row r="41" ht="15.0" customHeight="1">
      <c r="A41" s="19"/>
      <c r="B41" s="19"/>
      <c r="C41" s="19"/>
      <c r="D41" s="19"/>
      <c r="E41" s="173" t="s">
        <v>34</v>
      </c>
      <c r="F41" s="174"/>
      <c r="G41" s="174" t="str">
        <f t="shared" ref="G41:H41" si="168">G40+G39</f>
        <v>282</v>
      </c>
      <c r="H41" s="175" t="str">
        <f t="shared" si="168"/>
        <v>38760</v>
      </c>
      <c r="I41" s="176"/>
      <c r="J41" s="133"/>
      <c r="K41" s="133"/>
      <c r="L41" s="133"/>
      <c r="M41" s="177"/>
      <c r="N41" s="174" t="str">
        <f t="shared" ref="N41:O41" si="169">N40+N39</f>
        <v>160</v>
      </c>
      <c r="O41" s="175" t="str">
        <f t="shared" si="169"/>
        <v>21688</v>
      </c>
      <c r="P41" s="176"/>
      <c r="Q41" s="133"/>
      <c r="R41" s="133"/>
      <c r="S41" s="133"/>
      <c r="T41" s="177"/>
      <c r="U41" s="174" t="str">
        <f t="shared" ref="U41:V41" si="170">U40+U39</f>
        <v>144</v>
      </c>
      <c r="V41" s="178" t="str">
        <f t="shared" si="170"/>
        <v>20992</v>
      </c>
      <c r="W41" s="146"/>
      <c r="X41" s="179"/>
      <c r="Y41" s="180" t="str">
        <f t="shared" ref="Y41:Z41" si="171">G41+N41+U41</f>
        <v>586</v>
      </c>
      <c r="Z41" s="181" t="str">
        <f t="shared" si="171"/>
        <v>81440</v>
      </c>
      <c r="AA41" s="19"/>
      <c r="AB41" s="19"/>
      <c r="AC41" s="19"/>
      <c r="AD41" s="19"/>
      <c r="AE41" s="19"/>
      <c r="AF41" s="173" t="s">
        <v>34</v>
      </c>
      <c r="AG41" s="174"/>
      <c r="AH41" s="174" t="str">
        <f t="shared" ref="AH41:AI41" si="172">AH40+AH39</f>
        <v>142</v>
      </c>
      <c r="AI41" s="175" t="str">
        <f t="shared" si="172"/>
        <v>20639</v>
      </c>
      <c r="AJ41" s="176"/>
      <c r="AK41" s="133"/>
      <c r="AL41" s="133"/>
      <c r="AM41" s="133"/>
      <c r="AN41" s="177"/>
      <c r="AO41" s="174" t="str">
        <f t="shared" ref="AO41:AP41" si="173">AO40+AO39</f>
        <v>114</v>
      </c>
      <c r="AP41" s="175" t="str">
        <f t="shared" si="173"/>
        <v>14045</v>
      </c>
      <c r="AQ41" s="176"/>
      <c r="AR41" s="133"/>
      <c r="AS41" s="133"/>
      <c r="AT41" s="133"/>
      <c r="AU41" s="177"/>
      <c r="AV41" s="174" t="str">
        <f t="shared" ref="AV41:AW41" si="174">AV40+AV39</f>
        <v>77</v>
      </c>
      <c r="AW41" s="178" t="str">
        <f t="shared" si="174"/>
        <v>8965</v>
      </c>
      <c r="AX41" s="146"/>
      <c r="AY41" s="179"/>
      <c r="AZ41" s="180" t="str">
        <f t="shared" ref="AZ41:BA41" si="175">AH41+AO41+AV41</f>
        <v>333</v>
      </c>
      <c r="BA41" s="178" t="str">
        <f t="shared" si="175"/>
        <v>43649</v>
      </c>
      <c r="BB41" s="182" t="str">
        <f t="shared" ref="BB41:BC41" si="176">Y41+AZ41</f>
        <v>919</v>
      </c>
      <c r="BC41" s="181" t="str">
        <f t="shared" si="176"/>
        <v>125089</v>
      </c>
      <c r="BD41" s="19"/>
      <c r="BE41" s="19"/>
      <c r="BF41" s="19"/>
      <c r="BG41" s="19"/>
      <c r="BH41" s="18"/>
      <c r="BI41" s="18"/>
      <c r="BJ41" s="18"/>
      <c r="BK41" s="19"/>
      <c r="BL41" s="19"/>
      <c r="BM41" s="19"/>
      <c r="BN41" s="19"/>
      <c r="BP41" s="19"/>
      <c r="BQ41" s="19"/>
    </row>
    <row r="42" ht="14.2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8"/>
      <c r="BI42" s="18"/>
      <c r="BJ42" s="18"/>
      <c r="BK42" s="19"/>
      <c r="BL42" s="19"/>
      <c r="BM42" s="19"/>
      <c r="BN42" s="19"/>
      <c r="BP42" s="19"/>
      <c r="BQ42" s="19"/>
    </row>
    <row r="43" ht="14.25" customHeight="1">
      <c r="A43" s="19"/>
      <c r="B43" s="19"/>
      <c r="C43" s="19"/>
      <c r="D43" s="19" t="s">
        <v>88</v>
      </c>
      <c r="E43" s="19" t="s">
        <v>89</v>
      </c>
      <c r="F43" s="19" t="s">
        <v>90</v>
      </c>
      <c r="G43" s="19"/>
      <c r="H43" s="19" t="s">
        <v>91</v>
      </c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83" t="s">
        <v>92</v>
      </c>
      <c r="AE43" s="19" t="s">
        <v>93</v>
      </c>
      <c r="AF43" s="184" t="s">
        <v>94</v>
      </c>
      <c r="AG43" s="19" t="s">
        <v>95</v>
      </c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8"/>
      <c r="BI43" s="18"/>
      <c r="BJ43" s="18"/>
      <c r="BK43" s="19"/>
      <c r="BL43" s="19"/>
      <c r="BM43" s="19"/>
      <c r="BN43" s="19"/>
      <c r="BP43" s="19"/>
      <c r="BQ43" s="19"/>
    </row>
    <row r="44" ht="14.2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8"/>
      <c r="BI44" s="18"/>
      <c r="BJ44" s="18"/>
      <c r="BK44" s="19"/>
      <c r="BL44" s="19"/>
      <c r="BM44" s="19"/>
      <c r="BN44" s="19"/>
      <c r="BP44" s="19"/>
      <c r="BQ44" s="19"/>
    </row>
    <row r="45" ht="14.2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8"/>
      <c r="BI45" s="18"/>
      <c r="BJ45" s="18"/>
      <c r="BK45" s="19"/>
      <c r="BL45" s="19"/>
      <c r="BM45" s="19"/>
      <c r="BN45" s="19"/>
      <c r="BP45" s="19"/>
      <c r="BQ45" s="19"/>
    </row>
    <row r="46" ht="14.2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8"/>
      <c r="BI46" s="18"/>
      <c r="BJ46" s="18"/>
      <c r="BK46" s="19"/>
      <c r="BL46" s="19"/>
      <c r="BM46" s="19"/>
      <c r="BN46" s="19"/>
      <c r="BP46" s="19"/>
      <c r="BQ46" s="19"/>
    </row>
    <row r="47" ht="19.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85" t="s">
        <v>96</v>
      </c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8"/>
      <c r="BI47" s="18"/>
      <c r="BJ47" s="18"/>
      <c r="BK47" s="19"/>
      <c r="BL47" s="19"/>
      <c r="BM47" s="19"/>
      <c r="BN47" s="19"/>
      <c r="BP47" s="19"/>
      <c r="BQ47" s="19"/>
    </row>
    <row r="48" ht="14.2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8"/>
      <c r="BI48" s="18"/>
      <c r="BJ48" s="18"/>
      <c r="BK48" s="19"/>
      <c r="BL48" s="19"/>
      <c r="BM48" s="19"/>
      <c r="BN48" s="19"/>
      <c r="BP48" s="19"/>
      <c r="BQ48" s="19"/>
    </row>
    <row r="49" ht="14.2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8"/>
      <c r="BI49" s="18"/>
      <c r="BJ49" s="18"/>
      <c r="BK49" s="19"/>
      <c r="BL49" s="19"/>
      <c r="BM49" s="19"/>
      <c r="BN49" s="19"/>
      <c r="BP49" s="19"/>
      <c r="BQ49" s="19"/>
    </row>
    <row r="50" ht="14.2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8"/>
      <c r="BI50" s="18"/>
      <c r="BJ50" s="18"/>
      <c r="BK50" s="19"/>
      <c r="BL50" s="19"/>
      <c r="BM50" s="19"/>
      <c r="BN50" s="19"/>
      <c r="BP50" s="19"/>
      <c r="BQ50" s="19"/>
    </row>
    <row r="51" ht="14.2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8"/>
      <c r="BI51" s="18"/>
      <c r="BJ51" s="18"/>
      <c r="BK51" s="19"/>
      <c r="BL51" s="19"/>
      <c r="BM51" s="19"/>
      <c r="BN51" s="19"/>
      <c r="BP51" s="19"/>
      <c r="BQ51" s="19"/>
    </row>
    <row r="52" ht="14.2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8"/>
      <c r="BI52" s="18"/>
      <c r="BJ52" s="18"/>
      <c r="BK52" s="19"/>
      <c r="BL52" s="19"/>
      <c r="BM52" s="19"/>
      <c r="BN52" s="19"/>
      <c r="BP52" s="19"/>
      <c r="BQ52" s="19"/>
    </row>
    <row r="53" ht="14.2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8"/>
      <c r="BI53" s="18"/>
      <c r="BJ53" s="18"/>
      <c r="BK53" s="19"/>
      <c r="BL53" s="19"/>
      <c r="BM53" s="19"/>
      <c r="BN53" s="19"/>
      <c r="BP53" s="19"/>
      <c r="BQ53" s="19"/>
    </row>
    <row r="54" ht="14.2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8"/>
      <c r="BI54" s="18"/>
      <c r="BJ54" s="18"/>
      <c r="BK54" s="19"/>
      <c r="BL54" s="19"/>
      <c r="BM54" s="19"/>
      <c r="BN54" s="19"/>
      <c r="BP54" s="19"/>
      <c r="BQ54" s="19"/>
    </row>
    <row r="55" ht="14.2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8"/>
      <c r="BI55" s="18"/>
      <c r="BJ55" s="18"/>
      <c r="BK55" s="19"/>
      <c r="BL55" s="19"/>
      <c r="BM55" s="19"/>
      <c r="BN55" s="19"/>
      <c r="BP55" s="19"/>
      <c r="BQ55" s="19"/>
    </row>
    <row r="56" ht="14.2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8"/>
      <c r="BI56" s="18"/>
      <c r="BJ56" s="18"/>
      <c r="BK56" s="19"/>
      <c r="BL56" s="19"/>
      <c r="BM56" s="19"/>
      <c r="BN56" s="19"/>
      <c r="BP56" s="19"/>
      <c r="BQ56" s="19"/>
    </row>
    <row r="57" ht="14.2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8"/>
      <c r="BI57" s="18"/>
      <c r="BJ57" s="18"/>
      <c r="BK57" s="19"/>
      <c r="BL57" s="19"/>
      <c r="BM57" s="19"/>
      <c r="BN57" s="19"/>
      <c r="BP57" s="19"/>
      <c r="BQ57" s="19"/>
    </row>
    <row r="58" ht="14.2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8"/>
      <c r="BI58" s="18"/>
      <c r="BJ58" s="18"/>
      <c r="BK58" s="19"/>
      <c r="BL58" s="19"/>
      <c r="BM58" s="19"/>
      <c r="BN58" s="19"/>
      <c r="BP58" s="19"/>
      <c r="BQ58" s="19"/>
    </row>
    <row r="59" ht="14.2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8"/>
      <c r="BI59" s="18"/>
      <c r="BJ59" s="18"/>
      <c r="BK59" s="19"/>
      <c r="BL59" s="19"/>
      <c r="BM59" s="19"/>
      <c r="BN59" s="19"/>
      <c r="BP59" s="19"/>
      <c r="BQ59" s="19"/>
    </row>
    <row r="60" ht="14.2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8"/>
      <c r="BI60" s="18"/>
      <c r="BJ60" s="18"/>
      <c r="BK60" s="19"/>
      <c r="BL60" s="19"/>
      <c r="BM60" s="19"/>
      <c r="BN60" s="19"/>
      <c r="BP60" s="19"/>
      <c r="BQ60" s="19"/>
    </row>
    <row r="61" ht="14.2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8"/>
      <c r="BI61" s="18"/>
      <c r="BJ61" s="18"/>
      <c r="BK61" s="19"/>
      <c r="BL61" s="19"/>
      <c r="BM61" s="19"/>
      <c r="BN61" s="19"/>
      <c r="BP61" s="19"/>
      <c r="BQ61" s="19"/>
    </row>
    <row r="62" ht="14.2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8"/>
      <c r="BI62" s="18"/>
      <c r="BJ62" s="18"/>
      <c r="BK62" s="19"/>
      <c r="BL62" s="19"/>
      <c r="BM62" s="19"/>
      <c r="BN62" s="19"/>
      <c r="BP62" s="19"/>
      <c r="BQ62" s="19"/>
    </row>
    <row r="63" ht="14.2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8"/>
      <c r="BI63" s="18"/>
      <c r="BJ63" s="18"/>
      <c r="BK63" s="19"/>
      <c r="BL63" s="19"/>
      <c r="BM63" s="19"/>
      <c r="BN63" s="19"/>
      <c r="BP63" s="19"/>
      <c r="BQ63" s="19"/>
    </row>
    <row r="64" ht="14.2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8"/>
      <c r="BI64" s="18"/>
      <c r="BJ64" s="18"/>
      <c r="BK64" s="19"/>
      <c r="BL64" s="19"/>
      <c r="BM64" s="19"/>
      <c r="BN64" s="19"/>
      <c r="BP64" s="19"/>
      <c r="BQ64" s="19"/>
    </row>
    <row r="65" ht="14.2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8"/>
      <c r="BI65" s="18"/>
      <c r="BJ65" s="18"/>
      <c r="BK65" s="19"/>
      <c r="BL65" s="19"/>
      <c r="BM65" s="19"/>
      <c r="BN65" s="19"/>
      <c r="BP65" s="19"/>
      <c r="BQ65" s="19"/>
    </row>
    <row r="66" ht="14.2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8"/>
      <c r="BI66" s="18"/>
      <c r="BJ66" s="18"/>
      <c r="BK66" s="19"/>
      <c r="BL66" s="19"/>
      <c r="BM66" s="19"/>
      <c r="BN66" s="19"/>
      <c r="BP66" s="19"/>
      <c r="BQ66" s="19"/>
    </row>
    <row r="67" ht="14.2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8"/>
      <c r="BI67" s="18"/>
      <c r="BJ67" s="18"/>
      <c r="BK67" s="19"/>
      <c r="BL67" s="19"/>
      <c r="BM67" s="19"/>
      <c r="BN67" s="19"/>
      <c r="BP67" s="19"/>
      <c r="BQ67" s="19"/>
    </row>
    <row r="68" ht="14.2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8"/>
      <c r="BI68" s="18"/>
      <c r="BJ68" s="18"/>
      <c r="BK68" s="19"/>
      <c r="BL68" s="19"/>
      <c r="BM68" s="19"/>
      <c r="BN68" s="19"/>
      <c r="BP68" s="19"/>
      <c r="BQ68" s="19"/>
    </row>
    <row r="69" ht="14.2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8"/>
      <c r="BI69" s="18"/>
      <c r="BJ69" s="18"/>
      <c r="BK69" s="19"/>
      <c r="BL69" s="19"/>
      <c r="BM69" s="19"/>
      <c r="BN69" s="19"/>
      <c r="BP69" s="19"/>
      <c r="BQ69" s="19"/>
    </row>
    <row r="70" ht="14.2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8"/>
      <c r="BI70" s="18"/>
      <c r="BJ70" s="18"/>
      <c r="BK70" s="19"/>
      <c r="BL70" s="19"/>
      <c r="BM70" s="19"/>
      <c r="BN70" s="19"/>
      <c r="BP70" s="19"/>
      <c r="BQ70" s="19"/>
    </row>
    <row r="71" ht="14.2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8"/>
      <c r="BI71" s="18"/>
      <c r="BJ71" s="18"/>
      <c r="BK71" s="19"/>
      <c r="BL71" s="19"/>
      <c r="BM71" s="19"/>
      <c r="BN71" s="19"/>
      <c r="BP71" s="19"/>
      <c r="BQ71" s="19"/>
    </row>
    <row r="72" ht="14.2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8"/>
      <c r="BI72" s="18"/>
      <c r="BJ72" s="18"/>
      <c r="BK72" s="19"/>
      <c r="BL72" s="19"/>
      <c r="BM72" s="19"/>
      <c r="BN72" s="19"/>
      <c r="BP72" s="19"/>
      <c r="BQ72" s="19"/>
    </row>
    <row r="73" ht="14.2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8"/>
      <c r="BI73" s="18"/>
      <c r="BJ73" s="18"/>
      <c r="BK73" s="19"/>
      <c r="BL73" s="19"/>
      <c r="BM73" s="19"/>
      <c r="BN73" s="19"/>
      <c r="BP73" s="19"/>
      <c r="BQ73" s="19"/>
    </row>
    <row r="74" ht="14.2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8"/>
      <c r="BI74" s="18"/>
      <c r="BJ74" s="18"/>
      <c r="BK74" s="19"/>
      <c r="BL74" s="19"/>
      <c r="BM74" s="19"/>
      <c r="BN74" s="19"/>
      <c r="BP74" s="19"/>
      <c r="BQ74" s="19"/>
    </row>
    <row r="75" ht="14.2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8"/>
      <c r="BI75" s="18"/>
      <c r="BJ75" s="18"/>
      <c r="BK75" s="19"/>
      <c r="BL75" s="19"/>
      <c r="BM75" s="19"/>
      <c r="BN75" s="19"/>
      <c r="BP75" s="19"/>
      <c r="BQ75" s="19"/>
    </row>
    <row r="76" ht="14.2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8"/>
      <c r="BI76" s="18"/>
      <c r="BJ76" s="18"/>
      <c r="BK76" s="19"/>
      <c r="BL76" s="19"/>
      <c r="BM76" s="19"/>
      <c r="BN76" s="19"/>
      <c r="BP76" s="19"/>
      <c r="BQ76" s="19"/>
    </row>
    <row r="77" ht="14.2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8"/>
      <c r="BI77" s="18"/>
      <c r="BJ77" s="18"/>
      <c r="BK77" s="19"/>
      <c r="BL77" s="19"/>
      <c r="BM77" s="19"/>
      <c r="BN77" s="19"/>
      <c r="BP77" s="19"/>
      <c r="BQ77" s="19"/>
    </row>
    <row r="78" ht="14.2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8"/>
      <c r="BI78" s="18"/>
      <c r="BJ78" s="18"/>
      <c r="BK78" s="19"/>
      <c r="BL78" s="19"/>
      <c r="BM78" s="19"/>
      <c r="BN78" s="19"/>
      <c r="BP78" s="19"/>
      <c r="BQ78" s="19"/>
    </row>
    <row r="79" ht="14.2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8"/>
      <c r="BI79" s="18"/>
      <c r="BJ79" s="18"/>
      <c r="BK79" s="19"/>
      <c r="BL79" s="19"/>
      <c r="BM79" s="19"/>
      <c r="BN79" s="19"/>
      <c r="BP79" s="19"/>
      <c r="BQ79" s="19"/>
    </row>
    <row r="80" ht="14.2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8"/>
      <c r="BI80" s="18"/>
      <c r="BJ80" s="18"/>
      <c r="BK80" s="19"/>
      <c r="BL80" s="19"/>
      <c r="BM80" s="19"/>
      <c r="BN80" s="19"/>
      <c r="BP80" s="19"/>
      <c r="BQ80" s="19"/>
    </row>
    <row r="81" ht="14.2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8"/>
      <c r="BI81" s="18"/>
      <c r="BJ81" s="18"/>
      <c r="BK81" s="19"/>
      <c r="BL81" s="19"/>
      <c r="BM81" s="19"/>
      <c r="BN81" s="19"/>
      <c r="BP81" s="19"/>
      <c r="BQ81" s="19"/>
    </row>
    <row r="82" ht="14.2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8"/>
      <c r="BI82" s="18"/>
      <c r="BJ82" s="18"/>
      <c r="BK82" s="19"/>
      <c r="BL82" s="19"/>
      <c r="BM82" s="19"/>
      <c r="BN82" s="19"/>
      <c r="BP82" s="19"/>
      <c r="BQ82" s="19"/>
    </row>
    <row r="83" ht="14.2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8"/>
      <c r="BI83" s="18"/>
      <c r="BJ83" s="18"/>
      <c r="BK83" s="19"/>
      <c r="BL83" s="19"/>
      <c r="BM83" s="19"/>
      <c r="BN83" s="19"/>
      <c r="BP83" s="19"/>
      <c r="BQ83" s="19"/>
    </row>
    <row r="84" ht="14.2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8"/>
      <c r="BI84" s="18"/>
      <c r="BJ84" s="18"/>
      <c r="BK84" s="19"/>
      <c r="BL84" s="19"/>
      <c r="BM84" s="19"/>
      <c r="BN84" s="19"/>
      <c r="BP84" s="19"/>
      <c r="BQ84" s="19"/>
    </row>
    <row r="85" ht="14.2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8"/>
      <c r="BI85" s="18"/>
      <c r="BJ85" s="18"/>
      <c r="BK85" s="19"/>
      <c r="BL85" s="19"/>
      <c r="BM85" s="19"/>
      <c r="BN85" s="19"/>
      <c r="BP85" s="19"/>
      <c r="BQ85" s="19"/>
    </row>
    <row r="86" ht="14.2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8"/>
      <c r="BI86" s="18"/>
      <c r="BJ86" s="18"/>
      <c r="BK86" s="19"/>
      <c r="BL86" s="19"/>
      <c r="BM86" s="19"/>
      <c r="BN86" s="19"/>
      <c r="BP86" s="19"/>
      <c r="BQ86" s="19"/>
    </row>
    <row r="87" ht="14.2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8"/>
      <c r="BI87" s="18"/>
      <c r="BJ87" s="18"/>
      <c r="BK87" s="19"/>
      <c r="BL87" s="19"/>
      <c r="BM87" s="19"/>
      <c r="BN87" s="19"/>
      <c r="BP87" s="19"/>
      <c r="BQ87" s="19"/>
    </row>
    <row r="88" ht="14.2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8"/>
      <c r="BI88" s="18"/>
      <c r="BJ88" s="18"/>
      <c r="BK88" s="19"/>
      <c r="BL88" s="19"/>
      <c r="BM88" s="19"/>
      <c r="BN88" s="19"/>
      <c r="BP88" s="19"/>
      <c r="BQ88" s="19"/>
    </row>
    <row r="89" ht="14.2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8"/>
      <c r="BI89" s="18"/>
      <c r="BJ89" s="18"/>
      <c r="BK89" s="19"/>
      <c r="BL89" s="19"/>
      <c r="BM89" s="19"/>
      <c r="BN89" s="19"/>
      <c r="BP89" s="19"/>
      <c r="BQ89" s="19"/>
    </row>
    <row r="90" ht="14.2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8"/>
      <c r="BI90" s="18"/>
      <c r="BJ90" s="18"/>
      <c r="BK90" s="19"/>
      <c r="BL90" s="19"/>
      <c r="BM90" s="19"/>
      <c r="BN90" s="19"/>
      <c r="BP90" s="19"/>
      <c r="BQ90" s="19"/>
    </row>
    <row r="91" ht="14.2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8"/>
      <c r="BI91" s="18"/>
      <c r="BJ91" s="18"/>
      <c r="BK91" s="19"/>
      <c r="BL91" s="19"/>
      <c r="BM91" s="19"/>
      <c r="BN91" s="19"/>
      <c r="BP91" s="19"/>
      <c r="BQ91" s="19"/>
    </row>
    <row r="92" ht="14.2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8"/>
      <c r="BI92" s="18"/>
      <c r="BJ92" s="18"/>
      <c r="BK92" s="19"/>
      <c r="BL92" s="19"/>
      <c r="BM92" s="19"/>
      <c r="BN92" s="19"/>
      <c r="BP92" s="19"/>
      <c r="BQ92" s="19"/>
    </row>
    <row r="93" ht="14.2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8"/>
      <c r="BI93" s="18"/>
      <c r="BJ93" s="18"/>
      <c r="BK93" s="19"/>
      <c r="BL93" s="19"/>
      <c r="BM93" s="19"/>
      <c r="BN93" s="19"/>
      <c r="BP93" s="19"/>
      <c r="BQ93" s="19"/>
    </row>
    <row r="94" ht="14.2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8"/>
      <c r="BI94" s="18"/>
      <c r="BJ94" s="18"/>
      <c r="BK94" s="19"/>
      <c r="BL94" s="19"/>
      <c r="BM94" s="19"/>
      <c r="BN94" s="19"/>
      <c r="BP94" s="19"/>
      <c r="BQ94" s="19"/>
    </row>
    <row r="95" ht="14.2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8"/>
      <c r="BI95" s="18"/>
      <c r="BJ95" s="18"/>
      <c r="BK95" s="19"/>
      <c r="BL95" s="19"/>
      <c r="BM95" s="19"/>
      <c r="BN95" s="19"/>
      <c r="BP95" s="19"/>
      <c r="BQ95" s="19"/>
    </row>
    <row r="96" ht="14.2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8"/>
      <c r="BI96" s="18"/>
      <c r="BJ96" s="18"/>
      <c r="BK96" s="19"/>
      <c r="BL96" s="19"/>
      <c r="BM96" s="19"/>
      <c r="BN96" s="19"/>
      <c r="BP96" s="19"/>
      <c r="BQ96" s="19"/>
    </row>
    <row r="97" ht="14.2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8"/>
      <c r="BI97" s="18"/>
      <c r="BJ97" s="18"/>
      <c r="BK97" s="19"/>
      <c r="BL97" s="19"/>
      <c r="BM97" s="19"/>
      <c r="BN97" s="19"/>
      <c r="BP97" s="19"/>
      <c r="BQ97" s="19"/>
    </row>
    <row r="98" ht="14.2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8"/>
      <c r="BI98" s="18"/>
      <c r="BJ98" s="18"/>
      <c r="BK98" s="19"/>
      <c r="BL98" s="19"/>
      <c r="BM98" s="19"/>
      <c r="BN98" s="19"/>
      <c r="BP98" s="19"/>
      <c r="BQ98" s="19"/>
    </row>
    <row r="99" ht="14.2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8"/>
      <c r="BI99" s="18"/>
      <c r="BJ99" s="18"/>
      <c r="BK99" s="19"/>
      <c r="BL99" s="19"/>
      <c r="BM99" s="19"/>
      <c r="BN99" s="19"/>
      <c r="BP99" s="19"/>
      <c r="BQ99" s="19"/>
    </row>
    <row r="100" ht="14.2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8"/>
      <c r="BI100" s="18"/>
      <c r="BJ100" s="18"/>
      <c r="BK100" s="19"/>
      <c r="BL100" s="19"/>
      <c r="BM100" s="19"/>
      <c r="BN100" s="19"/>
      <c r="BP100" s="19"/>
      <c r="BQ100" s="19"/>
    </row>
  </sheetData>
  <mergeCells count="434">
    <mergeCell ref="AA19:AA20"/>
    <mergeCell ref="AA15:AA16"/>
    <mergeCell ref="Y19:Y20"/>
    <mergeCell ref="X19:X20"/>
    <mergeCell ref="X15:X16"/>
    <mergeCell ref="X17:X18"/>
    <mergeCell ref="AB19:AB20"/>
    <mergeCell ref="Q19:Q20"/>
    <mergeCell ref="Q17:Q18"/>
    <mergeCell ref="J17:J18"/>
    <mergeCell ref="Y17:Y18"/>
    <mergeCell ref="Q15:Q16"/>
    <mergeCell ref="Y15:Y16"/>
    <mergeCell ref="Z17:Z18"/>
    <mergeCell ref="B17:B18"/>
    <mergeCell ref="B15:B16"/>
    <mergeCell ref="C13:C14"/>
    <mergeCell ref="C15:C16"/>
    <mergeCell ref="A17:A18"/>
    <mergeCell ref="B19:B20"/>
    <mergeCell ref="B23:B24"/>
    <mergeCell ref="C23:C24"/>
    <mergeCell ref="C17:C18"/>
    <mergeCell ref="Y21:Y22"/>
    <mergeCell ref="Z21:Z22"/>
    <mergeCell ref="X21:X22"/>
    <mergeCell ref="X23:X24"/>
    <mergeCell ref="Q21:Q22"/>
    <mergeCell ref="AB21:AB22"/>
    <mergeCell ref="Y23:Y24"/>
    <mergeCell ref="Z23:Z24"/>
    <mergeCell ref="AA23:AA24"/>
    <mergeCell ref="AB23:AB24"/>
    <mergeCell ref="AA21:AA22"/>
    <mergeCell ref="AB13:AB14"/>
    <mergeCell ref="AA9:AA10"/>
    <mergeCell ref="AB9:AB10"/>
    <mergeCell ref="AA11:AA12"/>
    <mergeCell ref="AB11:AB12"/>
    <mergeCell ref="AC9:AC10"/>
    <mergeCell ref="AD9:AD10"/>
    <mergeCell ref="Y11:Y12"/>
    <mergeCell ref="Z11:Z12"/>
    <mergeCell ref="Q9:Q10"/>
    <mergeCell ref="Y9:Y10"/>
    <mergeCell ref="J9:J10"/>
    <mergeCell ref="AK13:AK14"/>
    <mergeCell ref="J13:J14"/>
    <mergeCell ref="Q13:Q14"/>
    <mergeCell ref="AK11:AK12"/>
    <mergeCell ref="Q11:Q12"/>
    <mergeCell ref="AK9:AK10"/>
    <mergeCell ref="Z9:Z10"/>
    <mergeCell ref="AK19:AK20"/>
    <mergeCell ref="AK23:AK24"/>
    <mergeCell ref="AK21:AK22"/>
    <mergeCell ref="AC19:AC20"/>
    <mergeCell ref="AD19:AD20"/>
    <mergeCell ref="AC23:AC24"/>
    <mergeCell ref="AD23:AD24"/>
    <mergeCell ref="AC21:AC22"/>
    <mergeCell ref="AD21:AD22"/>
    <mergeCell ref="AK17:AK18"/>
    <mergeCell ref="AA17:AA18"/>
    <mergeCell ref="AB17:AB18"/>
    <mergeCell ref="AC17:AC18"/>
    <mergeCell ref="AD17:AD18"/>
    <mergeCell ref="Y13:Y14"/>
    <mergeCell ref="X9:X10"/>
    <mergeCell ref="X13:X14"/>
    <mergeCell ref="X11:X12"/>
    <mergeCell ref="C11:C12"/>
    <mergeCell ref="B11:B12"/>
    <mergeCell ref="B9:B10"/>
    <mergeCell ref="C9:C10"/>
    <mergeCell ref="B13:B14"/>
    <mergeCell ref="A13:A14"/>
    <mergeCell ref="A11:A12"/>
    <mergeCell ref="J11:J12"/>
    <mergeCell ref="A15:A16"/>
    <mergeCell ref="J15:J16"/>
    <mergeCell ref="A9:A10"/>
    <mergeCell ref="Z5:Z6"/>
    <mergeCell ref="AA5:AA6"/>
    <mergeCell ref="AB5:AB6"/>
    <mergeCell ref="AC5:AC6"/>
    <mergeCell ref="AR15:AR16"/>
    <mergeCell ref="AR9:AR10"/>
    <mergeCell ref="Z13:Z14"/>
    <mergeCell ref="Z7:Z8"/>
    <mergeCell ref="AA7:AA8"/>
    <mergeCell ref="AB7:AB8"/>
    <mergeCell ref="AC7:AC8"/>
    <mergeCell ref="AD7:AD8"/>
    <mergeCell ref="AA13:AA14"/>
    <mergeCell ref="AK5:AK6"/>
    <mergeCell ref="AL3:AR3"/>
    <mergeCell ref="AK15:AK16"/>
    <mergeCell ref="AC4:AD4"/>
    <mergeCell ref="AD5:AD6"/>
    <mergeCell ref="AR7:AR8"/>
    <mergeCell ref="AK7:AK8"/>
    <mergeCell ref="AZ21:AZ22"/>
    <mergeCell ref="AZ9:AZ10"/>
    <mergeCell ref="AY17:AY18"/>
    <mergeCell ref="AY19:AY20"/>
    <mergeCell ref="AY21:AY22"/>
    <mergeCell ref="AY23:AY24"/>
    <mergeCell ref="AZ7:AZ8"/>
    <mergeCell ref="BA7:BA8"/>
    <mergeCell ref="AY13:AY14"/>
    <mergeCell ref="AY5:AY6"/>
    <mergeCell ref="AY7:AY8"/>
    <mergeCell ref="AY9:AY10"/>
    <mergeCell ref="AY11:AY12"/>
    <mergeCell ref="BA19:BA20"/>
    <mergeCell ref="AR19:AR20"/>
    <mergeCell ref="AR5:AR6"/>
    <mergeCell ref="AR23:AR24"/>
    <mergeCell ref="AR21:AR22"/>
    <mergeCell ref="AR17:AR18"/>
    <mergeCell ref="BA9:BA10"/>
    <mergeCell ref="BG11:BG12"/>
    <mergeCell ref="BG9:BG10"/>
    <mergeCell ref="BG13:BG14"/>
    <mergeCell ref="BE9:BE10"/>
    <mergeCell ref="BF9:BF10"/>
    <mergeCell ref="BB13:BB14"/>
    <mergeCell ref="BC13:BC14"/>
    <mergeCell ref="BB11:BB12"/>
    <mergeCell ref="BC11:BC12"/>
    <mergeCell ref="BB9:BB10"/>
    <mergeCell ref="BC9:BC10"/>
    <mergeCell ref="BA13:BA14"/>
    <mergeCell ref="BD13:BD14"/>
    <mergeCell ref="BE13:BE14"/>
    <mergeCell ref="BD11:BD12"/>
    <mergeCell ref="BE11:BE12"/>
    <mergeCell ref="BF11:BF12"/>
    <mergeCell ref="BD9:BD10"/>
    <mergeCell ref="BF13:BF14"/>
    <mergeCell ref="BH5:BH6"/>
    <mergeCell ref="BB5:BB6"/>
    <mergeCell ref="BC5:BC6"/>
    <mergeCell ref="BD5:BD6"/>
    <mergeCell ref="BE5:BE6"/>
    <mergeCell ref="BF5:BF6"/>
    <mergeCell ref="BG5:BG6"/>
    <mergeCell ref="AZ3:BC3"/>
    <mergeCell ref="BD3:BG3"/>
    <mergeCell ref="BE7:BE8"/>
    <mergeCell ref="BB7:BB8"/>
    <mergeCell ref="BC7:BC8"/>
    <mergeCell ref="BD7:BD8"/>
    <mergeCell ref="AE3:AK3"/>
    <mergeCell ref="Y3:AB3"/>
    <mergeCell ref="Y7:Y8"/>
    <mergeCell ref="AS3:AY3"/>
    <mergeCell ref="BF7:BF8"/>
    <mergeCell ref="BG7:BG8"/>
    <mergeCell ref="BH7:BH8"/>
    <mergeCell ref="BI19:BI20"/>
    <mergeCell ref="BH19:BH20"/>
    <mergeCell ref="BH23:BH24"/>
    <mergeCell ref="BI23:BI24"/>
    <mergeCell ref="BJ23:BJ24"/>
    <mergeCell ref="BJ21:BJ22"/>
    <mergeCell ref="BH21:BH22"/>
    <mergeCell ref="BI21:BI22"/>
    <mergeCell ref="BJ19:BJ20"/>
    <mergeCell ref="BB17:BB18"/>
    <mergeCell ref="BC17:BC18"/>
    <mergeCell ref="BF19:BF20"/>
    <mergeCell ref="BG19:BG20"/>
    <mergeCell ref="BB19:BB20"/>
    <mergeCell ref="BC19:BC20"/>
    <mergeCell ref="BD19:BD20"/>
    <mergeCell ref="BE19:BE20"/>
    <mergeCell ref="BE17:BE18"/>
    <mergeCell ref="BD17:BD18"/>
    <mergeCell ref="BF15:BF16"/>
    <mergeCell ref="BE15:BE16"/>
    <mergeCell ref="BF17:BF18"/>
    <mergeCell ref="BG17:BG18"/>
    <mergeCell ref="BH17:BH18"/>
    <mergeCell ref="BI17:BI18"/>
    <mergeCell ref="BJ17:BJ18"/>
    <mergeCell ref="BG15:BG16"/>
    <mergeCell ref="BJ15:BJ16"/>
    <mergeCell ref="AR25:AR26"/>
    <mergeCell ref="AK25:AK26"/>
    <mergeCell ref="Y25:Y26"/>
    <mergeCell ref="AA25:AA26"/>
    <mergeCell ref="Z25:Z26"/>
    <mergeCell ref="AY25:AY26"/>
    <mergeCell ref="AB25:AB26"/>
    <mergeCell ref="AZ19:AZ20"/>
    <mergeCell ref="AZ15:AZ16"/>
    <mergeCell ref="BA15:BA16"/>
    <mergeCell ref="AY15:AY16"/>
    <mergeCell ref="BB15:BB16"/>
    <mergeCell ref="BC15:BC16"/>
    <mergeCell ref="BD15:BD16"/>
    <mergeCell ref="AC11:AC12"/>
    <mergeCell ref="AD11:AD12"/>
    <mergeCell ref="AR11:AR12"/>
    <mergeCell ref="AZ11:AZ12"/>
    <mergeCell ref="BA11:BA12"/>
    <mergeCell ref="AZ13:AZ14"/>
    <mergeCell ref="AR13:AR14"/>
    <mergeCell ref="BI7:BI8"/>
    <mergeCell ref="BJ7:BJ8"/>
    <mergeCell ref="BI5:BI6"/>
    <mergeCell ref="BJ5:BJ6"/>
    <mergeCell ref="BJ9:BJ10"/>
    <mergeCell ref="BI9:BI10"/>
    <mergeCell ref="BD23:BD24"/>
    <mergeCell ref="BD21:BD22"/>
    <mergeCell ref="BE21:BE22"/>
    <mergeCell ref="BF21:BF22"/>
    <mergeCell ref="BG21:BG22"/>
    <mergeCell ref="BB21:BB22"/>
    <mergeCell ref="BC21:BC22"/>
    <mergeCell ref="BH11:BH12"/>
    <mergeCell ref="BH13:BH14"/>
    <mergeCell ref="BH15:BH16"/>
    <mergeCell ref="BI15:BI16"/>
    <mergeCell ref="BI13:BI14"/>
    <mergeCell ref="BJ13:BJ14"/>
    <mergeCell ref="BI11:BI12"/>
    <mergeCell ref="BJ11:BJ12"/>
    <mergeCell ref="BH9:BH10"/>
    <mergeCell ref="Y31:Y32"/>
    <mergeCell ref="Z31:Z32"/>
    <mergeCell ref="Z33:Z34"/>
    <mergeCell ref="AA33:AA34"/>
    <mergeCell ref="AB33:AB34"/>
    <mergeCell ref="AC33:AC34"/>
    <mergeCell ref="AA35:AA36"/>
    <mergeCell ref="AB35:AB36"/>
    <mergeCell ref="Y33:Y34"/>
    <mergeCell ref="Y35:Y36"/>
    <mergeCell ref="J33:J34"/>
    <mergeCell ref="J35:J36"/>
    <mergeCell ref="AA31:AA32"/>
    <mergeCell ref="X31:X32"/>
    <mergeCell ref="I39:M41"/>
    <mergeCell ref="AB31:AB32"/>
    <mergeCell ref="AC31:AC32"/>
    <mergeCell ref="E38:Z38"/>
    <mergeCell ref="AC35:AC36"/>
    <mergeCell ref="Z35:Z36"/>
    <mergeCell ref="Q35:Q36"/>
    <mergeCell ref="P39:T41"/>
    <mergeCell ref="BF33:BF34"/>
    <mergeCell ref="BF31:BF32"/>
    <mergeCell ref="BB31:BB32"/>
    <mergeCell ref="BC31:BC32"/>
    <mergeCell ref="BD31:BD32"/>
    <mergeCell ref="BE31:BE32"/>
    <mergeCell ref="AY29:AY30"/>
    <mergeCell ref="AY31:AY32"/>
    <mergeCell ref="BB29:BB30"/>
    <mergeCell ref="AZ29:AZ30"/>
    <mergeCell ref="BA29:BA30"/>
    <mergeCell ref="BD35:BD36"/>
    <mergeCell ref="BD33:BD34"/>
    <mergeCell ref="BE33:BE34"/>
    <mergeCell ref="BC33:BC34"/>
    <mergeCell ref="BF29:BF30"/>
    <mergeCell ref="AY33:AY34"/>
    <mergeCell ref="AY35:AY36"/>
    <mergeCell ref="AR29:AR30"/>
    <mergeCell ref="AR35:AR36"/>
    <mergeCell ref="AR33:AR34"/>
    <mergeCell ref="AR31:AR32"/>
    <mergeCell ref="AK35:AK36"/>
    <mergeCell ref="AK31:AK32"/>
    <mergeCell ref="AQ39:AU41"/>
    <mergeCell ref="AJ39:AN41"/>
    <mergeCell ref="AR27:AR28"/>
    <mergeCell ref="AK33:AK34"/>
    <mergeCell ref="AY27:AY28"/>
    <mergeCell ref="Q33:Q34"/>
    <mergeCell ref="Q29:Q30"/>
    <mergeCell ref="Q31:Q32"/>
    <mergeCell ref="Q27:Q28"/>
    <mergeCell ref="B33:B34"/>
    <mergeCell ref="A33:A34"/>
    <mergeCell ref="A35:A36"/>
    <mergeCell ref="C35:C36"/>
    <mergeCell ref="A31:A32"/>
    <mergeCell ref="X33:X34"/>
    <mergeCell ref="X35:X36"/>
    <mergeCell ref="AD33:AD34"/>
    <mergeCell ref="BG29:BG30"/>
    <mergeCell ref="BG33:BG34"/>
    <mergeCell ref="BG31:BG32"/>
    <mergeCell ref="AB29:AB30"/>
    <mergeCell ref="AC29:AC30"/>
    <mergeCell ref="AD29:AD30"/>
    <mergeCell ref="AD31:AD32"/>
    <mergeCell ref="AC27:AC28"/>
    <mergeCell ref="AB27:AB28"/>
    <mergeCell ref="AD27:AD28"/>
    <mergeCell ref="Z27:Z28"/>
    <mergeCell ref="X27:X28"/>
    <mergeCell ref="Y27:Y28"/>
    <mergeCell ref="AA27:AA28"/>
    <mergeCell ref="X29:X30"/>
    <mergeCell ref="Z29:Z30"/>
    <mergeCell ref="AA29:AA30"/>
    <mergeCell ref="Y29:Y30"/>
    <mergeCell ref="AK29:AK30"/>
    <mergeCell ref="AK27:AK28"/>
    <mergeCell ref="AZ25:AZ26"/>
    <mergeCell ref="BA25:BA26"/>
    <mergeCell ref="BB23:BB24"/>
    <mergeCell ref="BC23:BC24"/>
    <mergeCell ref="BE23:BE24"/>
    <mergeCell ref="BF23:BF24"/>
    <mergeCell ref="BG23:BG24"/>
    <mergeCell ref="BF25:BF26"/>
    <mergeCell ref="BG25:BG26"/>
    <mergeCell ref="BB25:BB26"/>
    <mergeCell ref="BC25:BC26"/>
    <mergeCell ref="BD25:BD26"/>
    <mergeCell ref="BE25:BE26"/>
    <mergeCell ref="BH25:BH26"/>
    <mergeCell ref="Q23:Q24"/>
    <mergeCell ref="Q25:Q26"/>
    <mergeCell ref="X25:X26"/>
    <mergeCell ref="J23:J24"/>
    <mergeCell ref="J25:J26"/>
    <mergeCell ref="B21:B22"/>
    <mergeCell ref="A23:A24"/>
    <mergeCell ref="A21:A22"/>
    <mergeCell ref="C21:C22"/>
    <mergeCell ref="C19:C20"/>
    <mergeCell ref="A19:A20"/>
    <mergeCell ref="C25:C26"/>
    <mergeCell ref="A4:B4"/>
    <mergeCell ref="A7:A8"/>
    <mergeCell ref="D3:J3"/>
    <mergeCell ref="R3:X3"/>
    <mergeCell ref="X7:X8"/>
    <mergeCell ref="X5:X6"/>
    <mergeCell ref="Y5:Y6"/>
    <mergeCell ref="K3:Q3"/>
    <mergeCell ref="Q5:Q6"/>
    <mergeCell ref="Q7:Q8"/>
    <mergeCell ref="C5:C6"/>
    <mergeCell ref="C7:C8"/>
    <mergeCell ref="J21:J22"/>
    <mergeCell ref="J19:J20"/>
    <mergeCell ref="B7:B8"/>
    <mergeCell ref="A5:A6"/>
    <mergeCell ref="B5:B6"/>
    <mergeCell ref="J5:J6"/>
    <mergeCell ref="J7:J8"/>
    <mergeCell ref="AZ17:AZ18"/>
    <mergeCell ref="BA17:BA18"/>
    <mergeCell ref="BA33:BA34"/>
    <mergeCell ref="BA31:BA32"/>
    <mergeCell ref="AZ35:AZ36"/>
    <mergeCell ref="BA35:BA36"/>
    <mergeCell ref="BB33:BB34"/>
    <mergeCell ref="AZ5:AZ6"/>
    <mergeCell ref="BA5:BA6"/>
    <mergeCell ref="AZ23:AZ24"/>
    <mergeCell ref="AZ33:AZ34"/>
    <mergeCell ref="AZ31:AZ32"/>
    <mergeCell ref="BE29:BE30"/>
    <mergeCell ref="BE27:BE28"/>
    <mergeCell ref="BC29:BC30"/>
    <mergeCell ref="BD29:BD30"/>
    <mergeCell ref="BH27:BH28"/>
    <mergeCell ref="BI27:BI28"/>
    <mergeCell ref="BJ27:BJ28"/>
    <mergeCell ref="AZ27:AZ28"/>
    <mergeCell ref="BA27:BA28"/>
    <mergeCell ref="BB27:BB28"/>
    <mergeCell ref="BC27:BC28"/>
    <mergeCell ref="BD27:BD28"/>
    <mergeCell ref="BF27:BF28"/>
    <mergeCell ref="BG27:BG28"/>
    <mergeCell ref="BI25:BI26"/>
    <mergeCell ref="BJ25:BJ26"/>
    <mergeCell ref="BA23:BA24"/>
    <mergeCell ref="BA21:BA22"/>
    <mergeCell ref="BI31:BI32"/>
    <mergeCell ref="BJ31:BJ32"/>
    <mergeCell ref="BH29:BH30"/>
    <mergeCell ref="BI29:BI30"/>
    <mergeCell ref="BJ29:BJ30"/>
    <mergeCell ref="BH33:BH34"/>
    <mergeCell ref="BI33:BI34"/>
    <mergeCell ref="BJ33:BJ34"/>
    <mergeCell ref="BH31:BH32"/>
    <mergeCell ref="Z19:Z20"/>
    <mergeCell ref="Z15:Z16"/>
    <mergeCell ref="AD13:AD14"/>
    <mergeCell ref="AC13:AC14"/>
    <mergeCell ref="AB15:AB16"/>
    <mergeCell ref="AC15:AC16"/>
    <mergeCell ref="AC25:AC26"/>
    <mergeCell ref="AD25:AD26"/>
    <mergeCell ref="AD15:AD16"/>
    <mergeCell ref="A29:A30"/>
    <mergeCell ref="A27:A28"/>
    <mergeCell ref="A25:A26"/>
    <mergeCell ref="B25:B26"/>
    <mergeCell ref="B27:B28"/>
    <mergeCell ref="C27:C28"/>
    <mergeCell ref="J27:J28"/>
    <mergeCell ref="J29:J30"/>
    <mergeCell ref="B29:B30"/>
    <mergeCell ref="B31:B32"/>
    <mergeCell ref="B35:B36"/>
    <mergeCell ref="C29:C30"/>
    <mergeCell ref="C33:C34"/>
    <mergeCell ref="C31:C32"/>
    <mergeCell ref="J31:J32"/>
    <mergeCell ref="BB35:BB36"/>
    <mergeCell ref="AD35:AD36"/>
    <mergeCell ref="BI35:BI36"/>
    <mergeCell ref="BJ35:BJ36"/>
    <mergeCell ref="BF35:BF36"/>
    <mergeCell ref="BG35:BG36"/>
    <mergeCell ref="BH35:BH36"/>
    <mergeCell ref="BE35:BE36"/>
    <mergeCell ref="BB38:BC38"/>
    <mergeCell ref="BC35:BC36"/>
    <mergeCell ref="AF38:BA38"/>
  </mergeCells>
  <conditionalFormatting sqref="BG5:BG36">
    <cfRule type="cellIs" dxfId="0" priority="1" operator="lessThan">
      <formula>4</formula>
    </cfRule>
  </conditionalFormatting>
  <conditionalFormatting sqref="AB7:AB36">
    <cfRule type="cellIs" dxfId="0" priority="2" operator="lessThan">
      <formula>4</formula>
    </cfRule>
  </conditionalFormatting>
  <conditionalFormatting sqref="BC5:BC36">
    <cfRule type="cellIs" dxfId="0" priority="3" operator="lessThan">
      <formula>4</formula>
    </cfRule>
  </conditionalFormatting>
  <conditionalFormatting sqref="AB5:AB6">
    <cfRule type="cellIs" dxfId="0" priority="4" operator="lessThan">
      <formula>4</formula>
    </cfRule>
  </conditionalFormatting>
  <printOptions/>
  <pageMargins bottom="0.75" footer="0.0" header="0.0" left="0.7" right="0.7" top="0.75"/>
  <pageSetup orientation="landscape"/>
  <headerFooter>
    <oddFooter>&amp;R&amp;P z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5.71"/>
    <col customWidth="1" min="3" max="3" width="3.71"/>
    <col customWidth="1" min="4" max="4" width="16.0"/>
    <col customWidth="1" min="5" max="7" width="3.71"/>
    <col customWidth="1" min="8" max="8" width="6.29"/>
    <col customWidth="1" min="9" max="10" width="3.71"/>
    <col customWidth="1" min="11" max="11" width="16.0"/>
    <col customWidth="1" min="12" max="14" width="3.71"/>
    <col customWidth="1" min="15" max="15" width="6.29"/>
    <col customWidth="1" min="16" max="17" width="3.71"/>
    <col customWidth="1" min="18" max="18" width="16.0"/>
    <col customWidth="1" min="19" max="21" width="3.71"/>
    <col customWidth="1" min="22" max="22" width="6.29"/>
    <col customWidth="1" min="23" max="24" width="3.71"/>
    <col customWidth="1" min="25" max="25" width="4.71"/>
    <col customWidth="1" min="26" max="26" width="7.29"/>
    <col customWidth="1" min="27" max="28" width="4.71"/>
    <col customWidth="1" min="29" max="29" width="3.71"/>
    <col customWidth="1" min="30" max="30" width="25.71"/>
    <col customWidth="1" min="31" max="31" width="16.0"/>
    <col customWidth="1" min="32" max="34" width="3.71"/>
    <col customWidth="1" min="35" max="35" width="6.29"/>
    <col customWidth="1" min="36" max="37" width="3.71"/>
    <col customWidth="1" min="38" max="38" width="16.0"/>
    <col customWidth="1" min="39" max="41" width="3.71"/>
    <col customWidth="1" min="42" max="42" width="6.29"/>
    <col customWidth="1" min="43" max="44" width="3.71"/>
    <col customWidth="1" min="45" max="45" width="16.0"/>
    <col customWidth="1" min="46" max="48" width="3.71"/>
    <col customWidth="1" min="49" max="49" width="6.29"/>
    <col customWidth="1" min="50" max="51" width="3.71"/>
    <col customWidth="1" min="52" max="52" width="4.71"/>
    <col customWidth="1" min="53" max="53" width="7.29"/>
    <col customWidth="1" min="54" max="56" width="4.71"/>
    <col customWidth="1" min="57" max="57" width="7.29"/>
    <col customWidth="1" min="58" max="59" width="4.71"/>
    <col customWidth="1" hidden="1" min="60" max="62" width="3.29"/>
    <col customWidth="1" min="63" max="68" width="3.29"/>
    <col customWidth="1" min="69" max="69" width="4.29"/>
  </cols>
  <sheetData>
    <row r="1" ht="15.0" customHeight="1">
      <c r="A1" s="1"/>
      <c r="B1" s="2" t="s">
        <v>0</v>
      </c>
      <c r="C1" s="3"/>
      <c r="D1" s="1" t="s">
        <v>97</v>
      </c>
      <c r="E1" s="1"/>
      <c r="F1" s="1"/>
      <c r="G1" s="1"/>
      <c r="H1" s="4"/>
      <c r="I1" s="4"/>
      <c r="J1" s="1"/>
      <c r="K1" s="1"/>
      <c r="L1" s="1"/>
      <c r="M1" s="1"/>
      <c r="N1" s="1"/>
      <c r="O1" s="4"/>
      <c r="P1" s="5" t="s">
        <v>2</v>
      </c>
      <c r="Q1" s="1" t="s">
        <v>98</v>
      </c>
      <c r="R1" s="1"/>
      <c r="S1" s="1"/>
      <c r="T1" s="1"/>
      <c r="U1" s="1"/>
      <c r="V1" s="1"/>
      <c r="W1" s="1"/>
      <c r="X1" s="1"/>
      <c r="Y1" s="1"/>
      <c r="Z1" s="5"/>
      <c r="AA1" s="5"/>
      <c r="AB1" s="5"/>
      <c r="AC1" s="5"/>
      <c r="AD1" s="6" t="s">
        <v>0</v>
      </c>
      <c r="AE1" s="1" t="s">
        <v>97</v>
      </c>
      <c r="AF1" s="1"/>
      <c r="AG1" s="1"/>
      <c r="AH1" s="1"/>
      <c r="AI1" s="4"/>
      <c r="AJ1" s="4"/>
      <c r="AK1" s="1"/>
      <c r="AL1" s="1"/>
      <c r="AM1" s="1"/>
      <c r="AN1" s="1"/>
      <c r="AO1" s="1"/>
      <c r="AP1" s="4"/>
      <c r="AQ1" s="5" t="s">
        <v>2</v>
      </c>
      <c r="AR1" s="1" t="s">
        <v>98</v>
      </c>
      <c r="AS1" s="1"/>
      <c r="AT1" s="1"/>
      <c r="AU1" s="1"/>
      <c r="AV1" s="1"/>
      <c r="AW1" s="1"/>
      <c r="AX1" s="1"/>
      <c r="AY1" s="1"/>
      <c r="AZ1" s="1"/>
      <c r="BA1" s="5"/>
      <c r="BB1" s="5"/>
      <c r="BC1" s="5"/>
      <c r="BD1" s="5"/>
      <c r="BE1" s="5"/>
      <c r="BF1" s="5"/>
      <c r="BG1" s="5"/>
      <c r="BH1" s="1"/>
      <c r="BI1" s="1"/>
      <c r="BJ1" s="1"/>
      <c r="BK1" s="1"/>
      <c r="BL1" s="1"/>
      <c r="BM1" s="1"/>
      <c r="BN1" s="1"/>
      <c r="BO1" s="1"/>
      <c r="BP1" s="1"/>
      <c r="BQ1" s="1"/>
    </row>
    <row r="2" ht="15.0" customHeight="1">
      <c r="A2" s="7"/>
      <c r="B2" s="2" t="s">
        <v>5</v>
      </c>
      <c r="C2" s="8" t="s">
        <v>99</v>
      </c>
      <c r="D2" s="7"/>
      <c r="E2" s="7"/>
      <c r="F2" s="7"/>
      <c r="G2" s="7"/>
      <c r="H2" s="7"/>
      <c r="I2" s="7"/>
      <c r="J2" s="6" t="s">
        <v>6</v>
      </c>
      <c r="K2" s="3" t="s">
        <v>100</v>
      </c>
      <c r="L2" s="7"/>
      <c r="M2" s="7"/>
      <c r="N2" s="7"/>
      <c r="O2" s="7"/>
      <c r="P2" s="6" t="s">
        <v>8</v>
      </c>
      <c r="Q2" s="1" t="s">
        <v>101</v>
      </c>
      <c r="R2" s="1"/>
      <c r="S2" s="1"/>
      <c r="T2" s="1"/>
      <c r="U2" s="1"/>
      <c r="V2" s="1"/>
      <c r="W2" s="1"/>
      <c r="X2" s="1"/>
      <c r="Y2" s="7"/>
      <c r="Z2" s="2"/>
      <c r="AA2" s="2"/>
      <c r="AB2" s="2"/>
      <c r="AC2" s="2"/>
      <c r="AD2" s="6" t="s">
        <v>5</v>
      </c>
      <c r="AE2" s="7" t="s">
        <v>99</v>
      </c>
      <c r="AF2" s="7"/>
      <c r="AG2" s="7"/>
      <c r="AH2" s="7"/>
      <c r="AI2" s="7"/>
      <c r="AJ2" s="7"/>
      <c r="AK2" s="6" t="s">
        <v>6</v>
      </c>
      <c r="AL2" s="3" t="s">
        <v>100</v>
      </c>
      <c r="AM2" s="7"/>
      <c r="AN2" s="7"/>
      <c r="AO2" s="7"/>
      <c r="AP2" s="7"/>
      <c r="AQ2" s="6" t="s">
        <v>8</v>
      </c>
      <c r="AR2" s="1" t="s">
        <v>101</v>
      </c>
      <c r="AS2" s="1"/>
      <c r="AT2" s="1"/>
      <c r="AU2" s="1"/>
      <c r="AV2" s="1"/>
      <c r="AW2" s="1"/>
      <c r="AX2" s="1"/>
      <c r="AY2" s="1"/>
      <c r="AZ2" s="7"/>
      <c r="BA2" s="2"/>
      <c r="BB2" s="2"/>
      <c r="BC2" s="2"/>
      <c r="BD2" s="2"/>
      <c r="BE2" s="2"/>
      <c r="BF2" s="2"/>
      <c r="BG2" s="2"/>
      <c r="BH2" s="7"/>
      <c r="BI2" s="7"/>
      <c r="BJ2" s="7"/>
      <c r="BK2" s="7"/>
      <c r="BL2" s="7"/>
      <c r="BM2" s="7"/>
      <c r="BN2" s="7"/>
      <c r="BO2" s="7"/>
      <c r="BP2" s="7"/>
      <c r="BQ2" s="7"/>
    </row>
    <row r="3" ht="15.0" customHeight="1">
      <c r="A3" s="10"/>
      <c r="B3" s="11"/>
      <c r="C3" s="12"/>
      <c r="D3" s="13" t="s">
        <v>10</v>
      </c>
      <c r="E3" s="14"/>
      <c r="F3" s="14"/>
      <c r="G3" s="14"/>
      <c r="H3" s="14"/>
      <c r="I3" s="14"/>
      <c r="J3" s="15"/>
      <c r="K3" s="13" t="s">
        <v>11</v>
      </c>
      <c r="L3" s="14"/>
      <c r="M3" s="14"/>
      <c r="N3" s="14"/>
      <c r="O3" s="14"/>
      <c r="P3" s="14"/>
      <c r="Q3" s="15"/>
      <c r="R3" s="13" t="s">
        <v>12</v>
      </c>
      <c r="S3" s="14"/>
      <c r="T3" s="14"/>
      <c r="U3" s="14"/>
      <c r="V3" s="14"/>
      <c r="W3" s="14"/>
      <c r="X3" s="15"/>
      <c r="Y3" s="16" t="s">
        <v>13</v>
      </c>
      <c r="Z3" s="14"/>
      <c r="AA3" s="14"/>
      <c r="AB3" s="15"/>
      <c r="AC3" s="10"/>
      <c r="AD3" s="11"/>
      <c r="AE3" s="13" t="s">
        <v>14</v>
      </c>
      <c r="AF3" s="14"/>
      <c r="AG3" s="14"/>
      <c r="AH3" s="14"/>
      <c r="AI3" s="14"/>
      <c r="AJ3" s="14"/>
      <c r="AK3" s="15"/>
      <c r="AL3" s="13" t="s">
        <v>15</v>
      </c>
      <c r="AM3" s="14"/>
      <c r="AN3" s="14"/>
      <c r="AO3" s="14"/>
      <c r="AP3" s="14"/>
      <c r="AQ3" s="14"/>
      <c r="AR3" s="15"/>
      <c r="AS3" s="13" t="s">
        <v>16</v>
      </c>
      <c r="AT3" s="14"/>
      <c r="AU3" s="14"/>
      <c r="AV3" s="14"/>
      <c r="AW3" s="14"/>
      <c r="AX3" s="14"/>
      <c r="AY3" s="15"/>
      <c r="AZ3" s="16" t="s">
        <v>17</v>
      </c>
      <c r="BA3" s="14"/>
      <c r="BB3" s="14"/>
      <c r="BC3" s="15"/>
      <c r="BD3" s="17" t="s">
        <v>18</v>
      </c>
      <c r="BE3" s="14"/>
      <c r="BF3" s="14"/>
      <c r="BG3" s="15"/>
      <c r="BH3" s="18"/>
      <c r="BI3" s="18"/>
      <c r="BJ3" s="18"/>
      <c r="BK3" s="19"/>
      <c r="BL3" s="19"/>
      <c r="BM3" s="19"/>
      <c r="BN3" s="19"/>
      <c r="BP3" s="19"/>
      <c r="BQ3" s="19"/>
    </row>
    <row r="4" ht="85.5" customHeight="1">
      <c r="A4" s="20" t="s">
        <v>19</v>
      </c>
      <c r="B4" s="21"/>
      <c r="C4" s="22" t="s">
        <v>20</v>
      </c>
      <c r="D4" s="22" t="s">
        <v>21</v>
      </c>
      <c r="E4" s="23" t="s">
        <v>22</v>
      </c>
      <c r="F4" s="22" t="s">
        <v>23</v>
      </c>
      <c r="G4" s="22" t="s">
        <v>24</v>
      </c>
      <c r="H4" s="23" t="s">
        <v>25</v>
      </c>
      <c r="I4" s="22" t="s">
        <v>26</v>
      </c>
      <c r="J4" s="22" t="s">
        <v>27</v>
      </c>
      <c r="K4" s="22" t="s">
        <v>21</v>
      </c>
      <c r="L4" s="23" t="s">
        <v>22</v>
      </c>
      <c r="M4" s="24" t="s">
        <v>23</v>
      </c>
      <c r="N4" s="22" t="s">
        <v>24</v>
      </c>
      <c r="O4" s="23" t="s">
        <v>25</v>
      </c>
      <c r="P4" s="22" t="s">
        <v>26</v>
      </c>
      <c r="Q4" s="22" t="s">
        <v>28</v>
      </c>
      <c r="R4" s="22" t="s">
        <v>21</v>
      </c>
      <c r="S4" s="23" t="s">
        <v>22</v>
      </c>
      <c r="T4" s="24" t="s">
        <v>23</v>
      </c>
      <c r="U4" s="22" t="s">
        <v>24</v>
      </c>
      <c r="V4" s="23" t="s">
        <v>25</v>
      </c>
      <c r="W4" s="22" t="s">
        <v>26</v>
      </c>
      <c r="X4" s="22" t="s">
        <v>28</v>
      </c>
      <c r="Y4" s="25" t="s">
        <v>24</v>
      </c>
      <c r="Z4" s="26" t="s">
        <v>25</v>
      </c>
      <c r="AA4" s="25" t="s">
        <v>27</v>
      </c>
      <c r="AB4" s="25" t="s">
        <v>29</v>
      </c>
      <c r="AC4" s="20" t="s">
        <v>19</v>
      </c>
      <c r="AD4" s="21"/>
      <c r="AE4" s="22" t="s">
        <v>21</v>
      </c>
      <c r="AF4" s="23" t="s">
        <v>22</v>
      </c>
      <c r="AG4" s="22" t="s">
        <v>23</v>
      </c>
      <c r="AH4" s="22" t="s">
        <v>24</v>
      </c>
      <c r="AI4" s="23" t="s">
        <v>25</v>
      </c>
      <c r="AJ4" s="22" t="s">
        <v>26</v>
      </c>
      <c r="AK4" s="22" t="s">
        <v>28</v>
      </c>
      <c r="AL4" s="27" t="s">
        <v>21</v>
      </c>
      <c r="AM4" s="23" t="s">
        <v>22</v>
      </c>
      <c r="AN4" s="24" t="s">
        <v>23</v>
      </c>
      <c r="AO4" s="22" t="s">
        <v>24</v>
      </c>
      <c r="AP4" s="23" t="s">
        <v>25</v>
      </c>
      <c r="AQ4" s="22" t="s">
        <v>26</v>
      </c>
      <c r="AR4" s="22" t="s">
        <v>28</v>
      </c>
      <c r="AS4" s="22" t="s">
        <v>21</v>
      </c>
      <c r="AT4" s="23" t="s">
        <v>22</v>
      </c>
      <c r="AU4" s="24" t="s">
        <v>23</v>
      </c>
      <c r="AV4" s="22" t="s">
        <v>24</v>
      </c>
      <c r="AW4" s="23" t="s">
        <v>25</v>
      </c>
      <c r="AX4" s="22" t="s">
        <v>26</v>
      </c>
      <c r="AY4" s="22" t="s">
        <v>28</v>
      </c>
      <c r="AZ4" s="25" t="s">
        <v>24</v>
      </c>
      <c r="BA4" s="26" t="s">
        <v>25</v>
      </c>
      <c r="BB4" s="25" t="s">
        <v>27</v>
      </c>
      <c r="BC4" s="25" t="s">
        <v>29</v>
      </c>
      <c r="BD4" s="28" t="s">
        <v>24</v>
      </c>
      <c r="BE4" s="28" t="s">
        <v>30</v>
      </c>
      <c r="BF4" s="28" t="s">
        <v>28</v>
      </c>
      <c r="BG4" s="28" t="s">
        <v>31</v>
      </c>
      <c r="BH4" s="29" t="s">
        <v>32</v>
      </c>
      <c r="BI4" s="29" t="s">
        <v>33</v>
      </c>
      <c r="BJ4" s="29" t="s">
        <v>34</v>
      </c>
      <c r="BK4" s="29" t="s">
        <v>35</v>
      </c>
      <c r="BL4" s="29" t="s">
        <v>36</v>
      </c>
      <c r="BM4" s="29" t="s">
        <v>37</v>
      </c>
      <c r="BN4" s="29" t="s">
        <v>38</v>
      </c>
      <c r="BO4" s="29" t="s">
        <v>39</v>
      </c>
      <c r="BP4" s="29" t="s">
        <v>40</v>
      </c>
      <c r="BQ4" s="29" t="s">
        <v>41</v>
      </c>
    </row>
    <row r="5" ht="15.0" customHeight="1">
      <c r="A5" s="30">
        <v>1.0</v>
      </c>
      <c r="B5" s="31" t="str">
        <f>'Rozpisky extraliga '!D3</f>
        <v>MRS - TREBILIFT</v>
      </c>
      <c r="C5" s="32"/>
      <c r="D5" s="33" t="s">
        <v>45</v>
      </c>
      <c r="E5" s="34" t="s">
        <v>43</v>
      </c>
      <c r="F5" s="35">
        <v>9.0</v>
      </c>
      <c r="G5" s="34">
        <v>28.0</v>
      </c>
      <c r="H5" s="36">
        <v>3793.0</v>
      </c>
      <c r="I5" s="34">
        <v>5.0</v>
      </c>
      <c r="J5" s="37" t="str">
        <f>SUM(I5:I6)</f>
        <v>14</v>
      </c>
      <c r="K5" s="33" t="str">
        <f t="shared" ref="K5:L5" si="1">D5</f>
        <v>Seifried Jakub</v>
      </c>
      <c r="L5" s="34" t="str">
        <f t="shared" si="1"/>
        <v>R</v>
      </c>
      <c r="M5" s="38">
        <v>1.0</v>
      </c>
      <c r="N5" s="34">
        <v>28.0</v>
      </c>
      <c r="O5" s="36">
        <v>3995.0</v>
      </c>
      <c r="P5" s="34">
        <v>6.0</v>
      </c>
      <c r="Q5" s="37" t="str">
        <f>SUM(P5:P6)</f>
        <v>10</v>
      </c>
      <c r="R5" s="33" t="str">
        <f t="shared" ref="R5:S5" si="2">K5</f>
        <v>Seifried Jakub</v>
      </c>
      <c r="S5" s="34" t="str">
        <f t="shared" si="2"/>
        <v>R</v>
      </c>
      <c r="T5" s="38">
        <v>5.0</v>
      </c>
      <c r="U5" s="34">
        <v>30.0</v>
      </c>
      <c r="V5" s="36">
        <v>3154.0</v>
      </c>
      <c r="W5" s="34">
        <v>6.0</v>
      </c>
      <c r="X5" s="39" t="str">
        <f>SUM(W5:W6)</f>
        <v>14</v>
      </c>
      <c r="Y5" s="40" t="str">
        <f t="shared" ref="Y5:Z5" si="3">G5+N5+G6+N6+U5+U6</f>
        <v>175</v>
      </c>
      <c r="Z5" s="41" t="str">
        <f t="shared" si="3"/>
        <v>22027</v>
      </c>
      <c r="AA5" s="42" t="str">
        <f>J5+Q5+X5</f>
        <v>38</v>
      </c>
      <c r="AB5" s="43" t="str">
        <f>RANK(BH5,$BH$5:$BH$34,1)</f>
        <v>6</v>
      </c>
      <c r="AC5" s="44">
        <v>1.0</v>
      </c>
      <c r="AD5" s="45" t="str">
        <f>B5</f>
        <v>MRS - TREBILIFT</v>
      </c>
      <c r="AE5" s="33" t="s">
        <v>45</v>
      </c>
      <c r="AF5" s="34" t="s">
        <v>43</v>
      </c>
      <c r="AG5" s="35">
        <v>4.0</v>
      </c>
      <c r="AH5" s="34">
        <v>18.0</v>
      </c>
      <c r="AI5" s="36">
        <v>1662.0</v>
      </c>
      <c r="AJ5" s="34">
        <v>8.0</v>
      </c>
      <c r="AK5" s="37" t="str">
        <f>SUM(AJ5:AJ6)</f>
        <v>17</v>
      </c>
      <c r="AL5" s="33" t="str">
        <f t="shared" ref="AL5:AM5" si="4">AE5</f>
        <v>Seifried Jakub</v>
      </c>
      <c r="AM5" s="34" t="str">
        <f t="shared" si="4"/>
        <v>R</v>
      </c>
      <c r="AN5" s="38">
        <v>9.0</v>
      </c>
      <c r="AO5" s="34">
        <v>17.0</v>
      </c>
      <c r="AP5" s="36">
        <v>1218.0</v>
      </c>
      <c r="AQ5" s="34">
        <v>7.0</v>
      </c>
      <c r="AR5" s="37" t="str">
        <f>SUM(AQ5:AQ6)</f>
        <v>17</v>
      </c>
      <c r="AS5" s="33" t="str">
        <f t="shared" ref="AS5:AT5" si="5">AL5</f>
        <v>Seifried Jakub</v>
      </c>
      <c r="AT5" s="34" t="str">
        <f t="shared" si="5"/>
        <v>R</v>
      </c>
      <c r="AU5" s="38">
        <v>13.0</v>
      </c>
      <c r="AV5" s="34">
        <v>25.0</v>
      </c>
      <c r="AW5" s="36">
        <v>2033.0</v>
      </c>
      <c r="AX5" s="34">
        <v>2.0</v>
      </c>
      <c r="AY5" s="37" t="str">
        <f>SUM(AX5:AX6)</f>
        <v>4</v>
      </c>
      <c r="AZ5" s="40" t="str">
        <f t="shared" ref="AZ5:BA5" si="6">AH5+AO5+AH6+AO6+AV5+AV6</f>
        <v>129</v>
      </c>
      <c r="BA5" s="41" t="str">
        <f t="shared" si="6"/>
        <v>12497</v>
      </c>
      <c r="BB5" s="42" t="str">
        <f>AK5+AR5+AY5</f>
        <v>38</v>
      </c>
      <c r="BC5" s="43" t="str">
        <f>RANK(BI5,$BI$5:$BI$34,1)</f>
        <v>5</v>
      </c>
      <c r="BD5" s="46" t="str">
        <f t="shared" ref="BD5:BF5" si="7">Y5+AZ5</f>
        <v>304</v>
      </c>
      <c r="BE5" s="47" t="str">
        <f t="shared" si="7"/>
        <v>34524</v>
      </c>
      <c r="BF5" s="48" t="str">
        <f t="shared" si="7"/>
        <v>76</v>
      </c>
      <c r="BG5" s="49" t="str">
        <f>RANK(BJ5,$BJ$5:$BJ$34,1)</f>
        <v>5</v>
      </c>
      <c r="BH5" s="50" t="str">
        <f>SUM(AA5)+(-Z5/1000000000)</f>
        <v>37.999977973000</v>
      </c>
      <c r="BI5" s="51" t="str">
        <f>SUM(BB5)+(-BA5/1000000000)</f>
        <v>37.999987503000</v>
      </c>
      <c r="BJ5" s="51" t="str">
        <f>SUM(BF5)+(-BE5/1000000000)</f>
        <v>75.999965476000</v>
      </c>
      <c r="BK5" s="52" t="str">
        <f t="shared" ref="BK5:BK32" si="12">48-2*I5</f>
        <v>38</v>
      </c>
      <c r="BL5" s="53" t="str">
        <f t="shared" ref="BL5:BL32" si="13">48-2*P5</f>
        <v>36</v>
      </c>
      <c r="BM5" s="53" t="str">
        <f t="shared" ref="BM5:BM32" si="14">48-2*W5</f>
        <v>36</v>
      </c>
      <c r="BN5" s="53" t="str">
        <f t="shared" ref="BN5:BN32" si="15">48-2*AJ5</f>
        <v>32</v>
      </c>
      <c r="BO5" s="53" t="str">
        <f t="shared" ref="BO5:BO32" si="16">48-2*AQ5</f>
        <v>34</v>
      </c>
      <c r="BP5" s="53" t="str">
        <f t="shared" ref="BP5:BP32" si="17">48-2*AX5</f>
        <v>44</v>
      </c>
      <c r="BQ5" s="54" t="str">
        <f t="shared" ref="BQ5:BQ32" si="18">SUM(BK5:BP5)</f>
        <v>220</v>
      </c>
    </row>
    <row r="6" ht="15.0" customHeight="1">
      <c r="A6" s="55"/>
      <c r="B6" s="56"/>
      <c r="C6" s="57"/>
      <c r="D6" s="58" t="s">
        <v>102</v>
      </c>
      <c r="E6" s="59" t="s">
        <v>44</v>
      </c>
      <c r="F6" s="60">
        <v>9.0</v>
      </c>
      <c r="G6" s="59">
        <v>28.0</v>
      </c>
      <c r="H6" s="59">
        <v>3440.0</v>
      </c>
      <c r="I6" s="59">
        <v>9.0</v>
      </c>
      <c r="J6" s="61"/>
      <c r="K6" s="58" t="str">
        <f t="shared" ref="K6:L6" si="8">D6</f>
        <v>Němec Roman </v>
      </c>
      <c r="L6" s="59" t="str">
        <f t="shared" si="8"/>
        <v>O</v>
      </c>
      <c r="M6" s="62">
        <v>1.0</v>
      </c>
      <c r="N6" s="59">
        <v>34.0</v>
      </c>
      <c r="O6" s="59">
        <v>4734.0</v>
      </c>
      <c r="P6" s="59">
        <v>4.0</v>
      </c>
      <c r="Q6" s="61"/>
      <c r="R6" s="58" t="str">
        <f t="shared" ref="R6:S6" si="9">K6</f>
        <v>Němec Roman </v>
      </c>
      <c r="S6" s="59" t="str">
        <f t="shared" si="9"/>
        <v>O</v>
      </c>
      <c r="T6" s="62">
        <v>5.0</v>
      </c>
      <c r="U6" s="59">
        <v>27.0</v>
      </c>
      <c r="V6" s="59">
        <v>2911.0</v>
      </c>
      <c r="W6" s="59">
        <v>8.0</v>
      </c>
      <c r="X6" s="63"/>
      <c r="Y6" s="64"/>
      <c r="Z6" s="65"/>
      <c r="AA6" s="65"/>
      <c r="AB6" s="61"/>
      <c r="AC6" s="66"/>
      <c r="AD6" s="56"/>
      <c r="AE6" s="58" t="s">
        <v>102</v>
      </c>
      <c r="AF6" s="59" t="s">
        <v>44</v>
      </c>
      <c r="AG6" s="67">
        <v>4.0</v>
      </c>
      <c r="AH6" s="59">
        <v>21.0</v>
      </c>
      <c r="AI6" s="59">
        <v>2783.0</v>
      </c>
      <c r="AJ6" s="59">
        <v>9.0</v>
      </c>
      <c r="AK6" s="61"/>
      <c r="AL6" s="58" t="str">
        <f t="shared" ref="AL6:AM6" si="10">AE6</f>
        <v>Němec Roman </v>
      </c>
      <c r="AM6" s="59" t="str">
        <f t="shared" si="10"/>
        <v>O</v>
      </c>
      <c r="AN6" s="62">
        <v>9.0</v>
      </c>
      <c r="AO6" s="59">
        <v>18.0</v>
      </c>
      <c r="AP6" s="59">
        <v>1407.0</v>
      </c>
      <c r="AQ6" s="59">
        <v>10.0</v>
      </c>
      <c r="AR6" s="61"/>
      <c r="AS6" s="58" t="str">
        <f t="shared" ref="AS6:AT6" si="11">AL6</f>
        <v>Němec Roman </v>
      </c>
      <c r="AT6" s="59" t="str">
        <f t="shared" si="11"/>
        <v>O</v>
      </c>
      <c r="AU6" s="62">
        <v>13.0</v>
      </c>
      <c r="AV6" s="59">
        <v>30.0</v>
      </c>
      <c r="AW6" s="59">
        <v>3394.0</v>
      </c>
      <c r="AX6" s="59">
        <v>2.0</v>
      </c>
      <c r="AY6" s="61"/>
      <c r="AZ6" s="64"/>
      <c r="BA6" s="65"/>
      <c r="BB6" s="65"/>
      <c r="BC6" s="61"/>
      <c r="BD6" s="68"/>
      <c r="BE6" s="69"/>
      <c r="BF6" s="69"/>
      <c r="BG6" s="61"/>
      <c r="BH6" s="70"/>
      <c r="BI6" s="71"/>
      <c r="BJ6" s="71"/>
      <c r="BK6" s="72" t="str">
        <f t="shared" si="12"/>
        <v>30</v>
      </c>
      <c r="BL6" s="19" t="str">
        <f t="shared" si="13"/>
        <v>40</v>
      </c>
      <c r="BM6" s="19" t="str">
        <f t="shared" si="14"/>
        <v>32</v>
      </c>
      <c r="BN6" s="19" t="str">
        <f t="shared" si="15"/>
        <v>30</v>
      </c>
      <c r="BO6" s="19" t="str">
        <f t="shared" si="16"/>
        <v>28</v>
      </c>
      <c r="BP6" s="19" t="str">
        <f t="shared" si="17"/>
        <v>44</v>
      </c>
      <c r="BQ6" s="73" t="str">
        <f t="shared" si="18"/>
        <v>204</v>
      </c>
    </row>
    <row r="7" ht="15.0" customHeight="1">
      <c r="A7" s="74" t="s">
        <v>46</v>
      </c>
      <c r="B7" s="75" t="str">
        <f>'Rozpisky extraliga '!D16</f>
        <v>Mucho Macho MO Zlín</v>
      </c>
      <c r="C7" s="76"/>
      <c r="D7" s="77" t="s">
        <v>47</v>
      </c>
      <c r="E7" s="78" t="s">
        <v>43</v>
      </c>
      <c r="F7" s="79">
        <v>4.0</v>
      </c>
      <c r="G7" s="78">
        <v>31.0</v>
      </c>
      <c r="H7" s="80">
        <v>4684.0</v>
      </c>
      <c r="I7" s="78">
        <v>2.0</v>
      </c>
      <c r="J7" s="81" t="str">
        <f>SUM(I7:I8)</f>
        <v>9</v>
      </c>
      <c r="K7" s="77" t="str">
        <f t="shared" ref="K7:L7" si="19">D7</f>
        <v>Vojáček David</v>
      </c>
      <c r="L7" s="78" t="str">
        <f t="shared" si="19"/>
        <v>R</v>
      </c>
      <c r="M7" s="82">
        <v>9.0</v>
      </c>
      <c r="N7" s="78">
        <v>35.0</v>
      </c>
      <c r="O7" s="80">
        <v>5008.0</v>
      </c>
      <c r="P7" s="78">
        <v>3.0</v>
      </c>
      <c r="Q7" s="81" t="str">
        <f>SUM(P7:P8)</f>
        <v>11</v>
      </c>
      <c r="R7" s="77" t="str">
        <f t="shared" ref="R7:S7" si="20">K7</f>
        <v>Vojáček David</v>
      </c>
      <c r="S7" s="78" t="str">
        <f t="shared" si="20"/>
        <v>R</v>
      </c>
      <c r="T7" s="82">
        <v>13.0</v>
      </c>
      <c r="U7" s="78">
        <v>22.0</v>
      </c>
      <c r="V7" s="80">
        <v>3429.0</v>
      </c>
      <c r="W7" s="78">
        <v>4.0</v>
      </c>
      <c r="X7" s="83" t="str">
        <f>SUM(W7:W8)</f>
        <v>9</v>
      </c>
      <c r="Y7" s="84" t="str">
        <f t="shared" ref="Y7:Z7" si="21">G7+N7+G8+N8+U7+U8</f>
        <v>179</v>
      </c>
      <c r="Z7" s="85" t="str">
        <f t="shared" si="21"/>
        <v>23874</v>
      </c>
      <c r="AA7" s="86" t="str">
        <f>J7+Q7+X7</f>
        <v>29</v>
      </c>
      <c r="AB7" s="87" t="str">
        <f>RANK(BH7,$BH$5:$BH$34,1)</f>
        <v>2</v>
      </c>
      <c r="AC7" s="88" t="s">
        <v>46</v>
      </c>
      <c r="AD7" s="89" t="str">
        <f>B7</f>
        <v>Mucho Macho MO Zlín</v>
      </c>
      <c r="AE7" s="77" t="s">
        <v>47</v>
      </c>
      <c r="AF7" s="78" t="s">
        <v>43</v>
      </c>
      <c r="AG7" s="79">
        <v>6.0</v>
      </c>
      <c r="AH7" s="78">
        <v>20.0</v>
      </c>
      <c r="AI7" s="80">
        <v>2792.0</v>
      </c>
      <c r="AJ7" s="78">
        <v>2.0</v>
      </c>
      <c r="AK7" s="81" t="str">
        <f>SUM(AJ7:AJ8)</f>
        <v>7</v>
      </c>
      <c r="AL7" s="77" t="str">
        <f t="shared" ref="AL7:AM7" si="22">AE7</f>
        <v>Vojáček David</v>
      </c>
      <c r="AM7" s="78" t="str">
        <f t="shared" si="22"/>
        <v>R</v>
      </c>
      <c r="AN7" s="82">
        <v>11.0</v>
      </c>
      <c r="AO7" s="78">
        <v>22.0</v>
      </c>
      <c r="AP7" s="80">
        <v>2949.0</v>
      </c>
      <c r="AQ7" s="78">
        <v>2.0</v>
      </c>
      <c r="AR7" s="81" t="str">
        <f>SUM(AQ7:AQ8)</f>
        <v>8</v>
      </c>
      <c r="AS7" s="77" t="str">
        <f t="shared" ref="AS7:AT7" si="23">AL7</f>
        <v>Vojáček David</v>
      </c>
      <c r="AT7" s="78" t="str">
        <f t="shared" si="23"/>
        <v>R</v>
      </c>
      <c r="AU7" s="82">
        <v>2.0</v>
      </c>
      <c r="AV7" s="78">
        <v>11.0</v>
      </c>
      <c r="AW7" s="80">
        <v>1295.0</v>
      </c>
      <c r="AX7" s="78">
        <v>6.0</v>
      </c>
      <c r="AY7" s="81" t="str">
        <f>SUM(AX7:AX8)</f>
        <v>12</v>
      </c>
      <c r="AZ7" s="84" t="str">
        <f t="shared" ref="AZ7:BA7" si="24">AH7+AO7+AH8+AO8+AV7+AV8</f>
        <v>121</v>
      </c>
      <c r="BA7" s="85" t="str">
        <f t="shared" si="24"/>
        <v>15045</v>
      </c>
      <c r="BB7" s="86" t="str">
        <f>AK7+AR7+AY7</f>
        <v>27</v>
      </c>
      <c r="BC7" s="87" t="str">
        <f>RANK(BI7,$BI$5:$BI$34,1)</f>
        <v>3</v>
      </c>
      <c r="BD7" s="90" t="str">
        <f t="shared" ref="BD7:BF7" si="25">Y7+AZ7</f>
        <v>300</v>
      </c>
      <c r="BE7" s="91" t="str">
        <f t="shared" si="25"/>
        <v>38919</v>
      </c>
      <c r="BF7" s="92" t="str">
        <f t="shared" si="25"/>
        <v>56</v>
      </c>
      <c r="BG7" s="93" t="str">
        <f>RANK(BJ7,$BJ$5:$BJ$34,1)</f>
        <v>3</v>
      </c>
      <c r="BH7" s="94" t="str">
        <f>SUM(AA7)+(-Z7/1000000000)</f>
        <v>28.999976126000</v>
      </c>
      <c r="BI7" s="95" t="str">
        <f>SUM(BB7)+(-BA7/1000000000)</f>
        <v>26.999984955000</v>
      </c>
      <c r="BJ7" s="95" t="str">
        <f>SUM(BF7)+(-BE7/1000000000)</f>
        <v>55.999961081000</v>
      </c>
      <c r="BK7" s="96" t="str">
        <f t="shared" si="12"/>
        <v>44</v>
      </c>
      <c r="BL7" s="97" t="str">
        <f t="shared" si="13"/>
        <v>42</v>
      </c>
      <c r="BM7" s="97" t="str">
        <f t="shared" si="14"/>
        <v>40</v>
      </c>
      <c r="BN7" s="97" t="str">
        <f t="shared" si="15"/>
        <v>44</v>
      </c>
      <c r="BO7" s="97" t="str">
        <f t="shared" si="16"/>
        <v>44</v>
      </c>
      <c r="BP7" s="97" t="str">
        <f t="shared" si="17"/>
        <v>36</v>
      </c>
      <c r="BQ7" s="98" t="str">
        <f t="shared" si="18"/>
        <v>250</v>
      </c>
    </row>
    <row r="8" ht="15.0" customHeight="1">
      <c r="A8" s="99"/>
      <c r="B8" s="56"/>
      <c r="C8" s="57"/>
      <c r="D8" s="100" t="s">
        <v>103</v>
      </c>
      <c r="E8" s="101" t="s">
        <v>44</v>
      </c>
      <c r="F8" s="102">
        <v>4.0</v>
      </c>
      <c r="G8" s="101">
        <v>34.0</v>
      </c>
      <c r="H8" s="101">
        <v>3764.0</v>
      </c>
      <c r="I8" s="101">
        <v>7.0</v>
      </c>
      <c r="J8" s="61"/>
      <c r="K8" s="100" t="str">
        <f t="shared" ref="K8:L8" si="26">D8</f>
        <v>Miroslav Navrátil</v>
      </c>
      <c r="L8" s="101" t="str">
        <f t="shared" si="26"/>
        <v>O</v>
      </c>
      <c r="M8" s="62">
        <v>9.0</v>
      </c>
      <c r="N8" s="101">
        <v>32.0</v>
      </c>
      <c r="O8" s="101">
        <v>3529.0</v>
      </c>
      <c r="P8" s="101">
        <v>8.0</v>
      </c>
      <c r="Q8" s="61"/>
      <c r="R8" s="100" t="str">
        <f t="shared" ref="R8:S8" si="27">K8</f>
        <v>Miroslav Navrátil</v>
      </c>
      <c r="S8" s="101" t="str">
        <f t="shared" si="27"/>
        <v>O</v>
      </c>
      <c r="T8" s="62">
        <v>13.0</v>
      </c>
      <c r="U8" s="101">
        <v>25.0</v>
      </c>
      <c r="V8" s="101">
        <v>3460.0</v>
      </c>
      <c r="W8" s="101">
        <v>5.0</v>
      </c>
      <c r="X8" s="63"/>
      <c r="Y8" s="68"/>
      <c r="Z8" s="69"/>
      <c r="AA8" s="69"/>
      <c r="AB8" s="61"/>
      <c r="AC8" s="103"/>
      <c r="AD8" s="56"/>
      <c r="AE8" s="100" t="s">
        <v>103</v>
      </c>
      <c r="AF8" s="101" t="s">
        <v>44</v>
      </c>
      <c r="AG8" s="104">
        <v>6.0</v>
      </c>
      <c r="AH8" s="101">
        <v>27.0</v>
      </c>
      <c r="AI8" s="101">
        <v>3346.0</v>
      </c>
      <c r="AJ8" s="101">
        <v>5.0</v>
      </c>
      <c r="AK8" s="61"/>
      <c r="AL8" s="100" t="str">
        <f t="shared" ref="AL8:AM8" si="28">AE8</f>
        <v>Miroslav Navrátil</v>
      </c>
      <c r="AM8" s="101" t="str">
        <f t="shared" si="28"/>
        <v>O</v>
      </c>
      <c r="AN8" s="62">
        <v>11.0</v>
      </c>
      <c r="AO8" s="101">
        <v>17.0</v>
      </c>
      <c r="AP8" s="101">
        <v>2285.0</v>
      </c>
      <c r="AQ8" s="101">
        <v>6.0</v>
      </c>
      <c r="AR8" s="61"/>
      <c r="AS8" s="100" t="str">
        <f t="shared" ref="AS8:AT8" si="29">AL8</f>
        <v>Miroslav Navrátil</v>
      </c>
      <c r="AT8" s="101" t="str">
        <f t="shared" si="29"/>
        <v>O</v>
      </c>
      <c r="AU8" s="62">
        <v>2.0</v>
      </c>
      <c r="AV8" s="101">
        <v>24.0</v>
      </c>
      <c r="AW8" s="101">
        <v>2378.0</v>
      </c>
      <c r="AX8" s="101">
        <v>6.0</v>
      </c>
      <c r="AY8" s="61"/>
      <c r="AZ8" s="68"/>
      <c r="BA8" s="69"/>
      <c r="BB8" s="69"/>
      <c r="BC8" s="61"/>
      <c r="BD8" s="68"/>
      <c r="BE8" s="69"/>
      <c r="BF8" s="69"/>
      <c r="BG8" s="61"/>
      <c r="BH8" s="70"/>
      <c r="BI8" s="71"/>
      <c r="BJ8" s="71"/>
      <c r="BK8" s="105" t="str">
        <f t="shared" si="12"/>
        <v>34</v>
      </c>
      <c r="BL8" s="106" t="str">
        <f t="shared" si="13"/>
        <v>32</v>
      </c>
      <c r="BM8" s="106" t="str">
        <f t="shared" si="14"/>
        <v>38</v>
      </c>
      <c r="BN8" s="106" t="str">
        <f t="shared" si="15"/>
        <v>38</v>
      </c>
      <c r="BO8" s="106" t="str">
        <f t="shared" si="16"/>
        <v>36</v>
      </c>
      <c r="BP8" s="106" t="str">
        <f t="shared" si="17"/>
        <v>36</v>
      </c>
      <c r="BQ8" s="107" t="str">
        <f t="shared" si="18"/>
        <v>214</v>
      </c>
    </row>
    <row r="9" ht="15.0" customHeight="1">
      <c r="A9" s="108" t="s">
        <v>49</v>
      </c>
      <c r="B9" s="75" t="str">
        <f>'Rozpisky extraliga '!D29</f>
        <v>Spin team MO Lahovice a MO Plaňany</v>
      </c>
      <c r="C9" s="76"/>
      <c r="D9" s="109" t="s">
        <v>51</v>
      </c>
      <c r="E9" s="110" t="s">
        <v>43</v>
      </c>
      <c r="F9" s="111">
        <v>2.0</v>
      </c>
      <c r="G9" s="110">
        <v>31.0</v>
      </c>
      <c r="H9" s="112">
        <v>4621.0</v>
      </c>
      <c r="I9" s="110">
        <v>3.0</v>
      </c>
      <c r="J9" s="81" t="str">
        <f>SUM(I9:I10)</f>
        <v>7</v>
      </c>
      <c r="K9" s="109" t="str">
        <f t="shared" ref="K9:L9" si="30">D9</f>
        <v>Svoboda Martin</v>
      </c>
      <c r="L9" s="110" t="str">
        <f t="shared" si="30"/>
        <v>R</v>
      </c>
      <c r="M9" s="82">
        <v>7.0</v>
      </c>
      <c r="N9" s="110">
        <v>25.0</v>
      </c>
      <c r="O9" s="112">
        <v>4154.0</v>
      </c>
      <c r="P9" s="110">
        <v>5.0</v>
      </c>
      <c r="Q9" s="81" t="str">
        <f>SUM(P9:P10)</f>
        <v>17</v>
      </c>
      <c r="R9" s="109" t="str">
        <f t="shared" ref="R9:S9" si="31">K9</f>
        <v>Svoboda Martin</v>
      </c>
      <c r="S9" s="110" t="str">
        <f t="shared" si="31"/>
        <v>R</v>
      </c>
      <c r="T9" s="82">
        <v>11.0</v>
      </c>
      <c r="U9" s="110">
        <v>30.0</v>
      </c>
      <c r="V9" s="112">
        <v>4033.0</v>
      </c>
      <c r="W9" s="110">
        <v>3.0</v>
      </c>
      <c r="X9" s="83" t="str">
        <f>SUM(W9:W10)</f>
        <v>12</v>
      </c>
      <c r="Y9" s="84" t="str">
        <f t="shared" ref="Y9:Z9" si="32">G9+N9+G10+N10+U9+U10</f>
        <v>168</v>
      </c>
      <c r="Z9" s="85" t="str">
        <f t="shared" si="32"/>
        <v>22763</v>
      </c>
      <c r="AA9" s="86" t="str">
        <f>J9+Q9+X9</f>
        <v>36</v>
      </c>
      <c r="AB9" s="87" t="str">
        <f>RANK(BH9,$BH$5:$BH$34,1)</f>
        <v>5</v>
      </c>
      <c r="AC9" s="113" t="s">
        <v>49</v>
      </c>
      <c r="AD9" s="89" t="str">
        <f>B9</f>
        <v>Spin team MO Lahovice a MO Plaňany</v>
      </c>
      <c r="AE9" s="109" t="s">
        <v>51</v>
      </c>
      <c r="AF9" s="110" t="s">
        <v>44</v>
      </c>
      <c r="AG9" s="111">
        <v>9.0</v>
      </c>
      <c r="AH9" s="110">
        <v>25.0</v>
      </c>
      <c r="AI9" s="112">
        <v>2888.0</v>
      </c>
      <c r="AJ9" s="110">
        <v>8.0</v>
      </c>
      <c r="AK9" s="81" t="str">
        <f>SUM(AJ9:AJ10)</f>
        <v>20</v>
      </c>
      <c r="AL9" s="109" t="str">
        <f t="shared" ref="AL9:AM9" si="33">AE9</f>
        <v>Svoboda Martin</v>
      </c>
      <c r="AM9" s="110" t="str">
        <f t="shared" si="33"/>
        <v>O</v>
      </c>
      <c r="AN9" s="82">
        <v>1.0</v>
      </c>
      <c r="AO9" s="110">
        <v>17.0</v>
      </c>
      <c r="AP9" s="112">
        <v>1240.0</v>
      </c>
      <c r="AQ9" s="110">
        <v>12.0</v>
      </c>
      <c r="AR9" s="81" t="str">
        <f>SUM(AQ9:AQ10)</f>
        <v>21</v>
      </c>
      <c r="AS9" s="109" t="str">
        <f t="shared" ref="AS9:AT9" si="34">AL9</f>
        <v>Svoboda Martin</v>
      </c>
      <c r="AT9" s="110" t="str">
        <f t="shared" si="34"/>
        <v>O</v>
      </c>
      <c r="AU9" s="82">
        <v>5.0</v>
      </c>
      <c r="AV9" s="110">
        <v>24.0</v>
      </c>
      <c r="AW9" s="112">
        <v>2434.0</v>
      </c>
      <c r="AX9" s="110">
        <v>5.0</v>
      </c>
      <c r="AY9" s="81" t="str">
        <f>SUM(AX9:AX10)</f>
        <v>10</v>
      </c>
      <c r="AZ9" s="84" t="str">
        <f t="shared" ref="AZ9:BA9" si="35">AH9+AO9+AH10+AO10+AV9+AV10</f>
        <v>95</v>
      </c>
      <c r="BA9" s="85" t="str">
        <f t="shared" si="35"/>
        <v>10177</v>
      </c>
      <c r="BB9" s="86" t="str">
        <f>AK9+AR9+AY9</f>
        <v>51</v>
      </c>
      <c r="BC9" s="87" t="str">
        <f>RANK(BI9,$BI$5:$BI$34,1)</f>
        <v>10</v>
      </c>
      <c r="BD9" s="90" t="str">
        <f t="shared" ref="BD9:BF9" si="36">Y9+AZ9</f>
        <v>263</v>
      </c>
      <c r="BE9" s="91" t="str">
        <f t="shared" si="36"/>
        <v>32940</v>
      </c>
      <c r="BF9" s="92" t="str">
        <f t="shared" si="36"/>
        <v>87</v>
      </c>
      <c r="BG9" s="93" t="str">
        <f>RANK(BJ9,$BJ$5:$BJ$34,1)</f>
        <v>9</v>
      </c>
      <c r="BH9" s="94" t="str">
        <f>SUM(AA9)+(-Z9/1000000000)</f>
        <v>35.999977237000</v>
      </c>
      <c r="BI9" s="95" t="str">
        <f>SUM(BB9)+(-BA9/1000000000)</f>
        <v>50.999989823000</v>
      </c>
      <c r="BJ9" s="95" t="str">
        <f>SUM(BF9)+(-BE9/1000000000)</f>
        <v>86.999967060000</v>
      </c>
      <c r="BK9" s="72" t="str">
        <f t="shared" si="12"/>
        <v>42</v>
      </c>
      <c r="BL9" s="19" t="str">
        <f t="shared" si="13"/>
        <v>38</v>
      </c>
      <c r="BM9" s="97" t="str">
        <f t="shared" si="14"/>
        <v>42</v>
      </c>
      <c r="BN9" s="19" t="str">
        <f t="shared" si="15"/>
        <v>32</v>
      </c>
      <c r="BO9" s="19" t="str">
        <f t="shared" si="16"/>
        <v>24</v>
      </c>
      <c r="BP9" s="97" t="str">
        <f t="shared" si="17"/>
        <v>38</v>
      </c>
      <c r="BQ9" s="73" t="str">
        <f t="shared" si="18"/>
        <v>216</v>
      </c>
    </row>
    <row r="10" ht="15.0" customHeight="1">
      <c r="A10" s="55"/>
      <c r="B10" s="56"/>
      <c r="C10" s="57"/>
      <c r="D10" s="58" t="s">
        <v>50</v>
      </c>
      <c r="E10" s="59" t="s">
        <v>44</v>
      </c>
      <c r="F10" s="114">
        <v>2.0</v>
      </c>
      <c r="G10" s="59">
        <v>34.0</v>
      </c>
      <c r="H10" s="59">
        <v>4910.0</v>
      </c>
      <c r="I10" s="59">
        <v>4.0</v>
      </c>
      <c r="J10" s="61"/>
      <c r="K10" s="58" t="str">
        <f t="shared" ref="K10:L10" si="37">D10</f>
        <v>Svoboda Jakub</v>
      </c>
      <c r="L10" s="59" t="str">
        <f t="shared" si="37"/>
        <v>O</v>
      </c>
      <c r="M10" s="62">
        <v>7.0</v>
      </c>
      <c r="N10" s="59">
        <v>23.0</v>
      </c>
      <c r="O10" s="59">
        <v>2645.0</v>
      </c>
      <c r="P10" s="59">
        <v>12.0</v>
      </c>
      <c r="Q10" s="61"/>
      <c r="R10" s="58" t="str">
        <f t="shared" ref="R10:S10" si="38">K10</f>
        <v>Svoboda Jakub</v>
      </c>
      <c r="S10" s="59" t="str">
        <f t="shared" si="38"/>
        <v>O</v>
      </c>
      <c r="T10" s="62">
        <v>11.0</v>
      </c>
      <c r="U10" s="59">
        <v>25.0</v>
      </c>
      <c r="V10" s="59">
        <v>2400.0</v>
      </c>
      <c r="W10" s="59">
        <v>9.0</v>
      </c>
      <c r="X10" s="63"/>
      <c r="Y10" s="68"/>
      <c r="Z10" s="69"/>
      <c r="AA10" s="69"/>
      <c r="AB10" s="61"/>
      <c r="AC10" s="66"/>
      <c r="AD10" s="56"/>
      <c r="AE10" s="58" t="s">
        <v>50</v>
      </c>
      <c r="AF10" s="59" t="s">
        <v>43</v>
      </c>
      <c r="AG10" s="114">
        <v>9.0</v>
      </c>
      <c r="AH10" s="59">
        <v>7.0</v>
      </c>
      <c r="AI10" s="59">
        <v>839.0</v>
      </c>
      <c r="AJ10" s="59">
        <v>12.0</v>
      </c>
      <c r="AK10" s="61"/>
      <c r="AL10" s="58" t="str">
        <f t="shared" ref="AL10:AM10" si="39">AE10</f>
        <v>Svoboda Jakub</v>
      </c>
      <c r="AM10" s="59" t="str">
        <f t="shared" si="39"/>
        <v>R</v>
      </c>
      <c r="AN10" s="62">
        <v>1.0</v>
      </c>
      <c r="AO10" s="59">
        <v>6.0</v>
      </c>
      <c r="AP10" s="59">
        <v>918.0</v>
      </c>
      <c r="AQ10" s="59">
        <v>9.0</v>
      </c>
      <c r="AR10" s="61"/>
      <c r="AS10" s="58" t="str">
        <f t="shared" ref="AS10:AT10" si="40">AL10</f>
        <v>Svoboda Jakub</v>
      </c>
      <c r="AT10" s="59" t="str">
        <f t="shared" si="40"/>
        <v>R</v>
      </c>
      <c r="AU10" s="62">
        <v>5.0</v>
      </c>
      <c r="AV10" s="59">
        <v>16.0</v>
      </c>
      <c r="AW10" s="59">
        <v>1858.0</v>
      </c>
      <c r="AX10" s="59">
        <v>5.0</v>
      </c>
      <c r="AY10" s="61"/>
      <c r="AZ10" s="68"/>
      <c r="BA10" s="69"/>
      <c r="BB10" s="69"/>
      <c r="BC10" s="61"/>
      <c r="BD10" s="68"/>
      <c r="BE10" s="69"/>
      <c r="BF10" s="69"/>
      <c r="BG10" s="61"/>
      <c r="BH10" s="70"/>
      <c r="BI10" s="71"/>
      <c r="BJ10" s="71"/>
      <c r="BK10" s="72" t="str">
        <f t="shared" si="12"/>
        <v>40</v>
      </c>
      <c r="BL10" s="19" t="str">
        <f t="shared" si="13"/>
        <v>24</v>
      </c>
      <c r="BM10" s="106" t="str">
        <f t="shared" si="14"/>
        <v>30</v>
      </c>
      <c r="BN10" s="19" t="str">
        <f t="shared" si="15"/>
        <v>24</v>
      </c>
      <c r="BO10" s="19" t="str">
        <f t="shared" si="16"/>
        <v>30</v>
      </c>
      <c r="BP10" s="106" t="str">
        <f t="shared" si="17"/>
        <v>38</v>
      </c>
      <c r="BQ10" s="73" t="str">
        <f t="shared" si="18"/>
        <v>186</v>
      </c>
    </row>
    <row r="11" ht="15.0" customHeight="1">
      <c r="A11" s="74" t="s">
        <v>52</v>
      </c>
      <c r="B11" s="75" t="str">
        <f>'Rozpisky extraliga '!D42</f>
        <v>Nástrahy.cz - MO Tábor</v>
      </c>
      <c r="C11" s="76"/>
      <c r="D11" s="77" t="s">
        <v>104</v>
      </c>
      <c r="E11" s="78" t="s">
        <v>43</v>
      </c>
      <c r="F11" s="79">
        <v>1.0</v>
      </c>
      <c r="G11" s="78">
        <v>24.0</v>
      </c>
      <c r="H11" s="80">
        <v>3493.0</v>
      </c>
      <c r="I11" s="78">
        <v>8.0</v>
      </c>
      <c r="J11" s="81" t="str">
        <f>SUM(I11:I12)</f>
        <v>13</v>
      </c>
      <c r="K11" s="77" t="str">
        <f t="shared" ref="K11:L11" si="41">D11</f>
        <v>Adámek Jan</v>
      </c>
      <c r="L11" s="78" t="str">
        <f t="shared" si="41"/>
        <v>R</v>
      </c>
      <c r="M11" s="82">
        <v>6.0</v>
      </c>
      <c r="N11" s="78">
        <v>37.0</v>
      </c>
      <c r="O11" s="80">
        <v>4966.0</v>
      </c>
      <c r="P11" s="78">
        <v>4.0</v>
      </c>
      <c r="Q11" s="81" t="str">
        <f>SUM(P11:P12)</f>
        <v>7</v>
      </c>
      <c r="R11" s="77" t="str">
        <f t="shared" ref="R11:S11" si="42">K11</f>
        <v>Adámek Jan</v>
      </c>
      <c r="S11" s="78" t="str">
        <f t="shared" si="42"/>
        <v>R</v>
      </c>
      <c r="T11" s="82">
        <v>10.0</v>
      </c>
      <c r="U11" s="78">
        <v>29.0</v>
      </c>
      <c r="V11" s="80">
        <v>2284.0</v>
      </c>
      <c r="W11" s="78">
        <v>9.0</v>
      </c>
      <c r="X11" s="83" t="str">
        <f>SUM(W11:W12)</f>
        <v>22</v>
      </c>
      <c r="Y11" s="84" t="str">
        <f t="shared" ref="Y11:Z11" si="43">G11+N11+G12+N12+U11+U12</f>
        <v>177</v>
      </c>
      <c r="Z11" s="85" t="str">
        <f t="shared" si="43"/>
        <v>20864</v>
      </c>
      <c r="AA11" s="86" t="str">
        <f>J11+Q11+X11</f>
        <v>42</v>
      </c>
      <c r="AB11" s="87" t="str">
        <f>RANK(BH11,$BH$5:$BH$34,1)</f>
        <v>8</v>
      </c>
      <c r="AC11" s="88" t="s">
        <v>52</v>
      </c>
      <c r="AD11" s="115" t="str">
        <f>B11</f>
        <v>Nástrahy.cz - MO Tábor</v>
      </c>
      <c r="AE11" s="77" t="s">
        <v>104</v>
      </c>
      <c r="AF11" s="78" t="s">
        <v>44</v>
      </c>
      <c r="AG11" s="79">
        <v>12.0</v>
      </c>
      <c r="AH11" s="78">
        <v>41.0</v>
      </c>
      <c r="AI11" s="80">
        <v>5061.0</v>
      </c>
      <c r="AJ11" s="78">
        <v>1.0</v>
      </c>
      <c r="AK11" s="81" t="str">
        <f>SUM(AJ11:AJ12)</f>
        <v>6</v>
      </c>
      <c r="AL11" s="77" t="str">
        <f t="shared" ref="AL11:AM11" si="44">AE11</f>
        <v>Adámek Jan</v>
      </c>
      <c r="AM11" s="78" t="str">
        <f t="shared" si="44"/>
        <v>O</v>
      </c>
      <c r="AN11" s="82">
        <v>4.0</v>
      </c>
      <c r="AO11" s="78">
        <v>25.0</v>
      </c>
      <c r="AP11" s="80">
        <v>2965.0</v>
      </c>
      <c r="AQ11" s="78">
        <v>3.0</v>
      </c>
      <c r="AR11" s="81" t="str">
        <f>SUM(AQ11:AQ12)</f>
        <v>7</v>
      </c>
      <c r="AS11" s="77" t="str">
        <f t="shared" ref="AS11:AT11" si="45">AL11</f>
        <v>Adámek Jan</v>
      </c>
      <c r="AT11" s="78" t="str">
        <f t="shared" si="45"/>
        <v>O</v>
      </c>
      <c r="AU11" s="82">
        <v>8.0</v>
      </c>
      <c r="AV11" s="78">
        <v>28.0</v>
      </c>
      <c r="AW11" s="80">
        <v>1719.0</v>
      </c>
      <c r="AX11" s="78">
        <v>9.0</v>
      </c>
      <c r="AY11" s="81" t="str">
        <f>SUM(AX11:AX12)</f>
        <v>18</v>
      </c>
      <c r="AZ11" s="84" t="str">
        <f t="shared" ref="AZ11:BA11" si="46">AH11+AO11+AH12+AO12+AV11+AV12</f>
        <v>137</v>
      </c>
      <c r="BA11" s="85" t="str">
        <f t="shared" si="46"/>
        <v>15328</v>
      </c>
      <c r="BB11" s="86" t="str">
        <f>AK11+AR11+AY11</f>
        <v>31</v>
      </c>
      <c r="BC11" s="87" t="str">
        <f>RANK(BI11,$BI$5:$BI$34,1)</f>
        <v>4</v>
      </c>
      <c r="BD11" s="90" t="str">
        <f t="shared" ref="BD11:BF11" si="47">Y11+AZ11</f>
        <v>314</v>
      </c>
      <c r="BE11" s="91" t="str">
        <f t="shared" si="47"/>
        <v>36192</v>
      </c>
      <c r="BF11" s="92" t="str">
        <f t="shared" si="47"/>
        <v>73</v>
      </c>
      <c r="BG11" s="93" t="str">
        <f>RANK(BJ11,$BJ$5:$BJ$34,1)</f>
        <v>4</v>
      </c>
      <c r="BH11" s="94" t="str">
        <f>SUM(AA11)+(-Z11/1000000000)</f>
        <v>41.999979136000</v>
      </c>
      <c r="BI11" s="95" t="str">
        <f>SUM(BB11)+(-BA11/1000000000)</f>
        <v>30.999984672000</v>
      </c>
      <c r="BJ11" s="95" t="str">
        <f>SUM(BF11)+(-BE11/1000000000)</f>
        <v>72.999963808000</v>
      </c>
      <c r="BK11" s="96" t="str">
        <f t="shared" si="12"/>
        <v>32</v>
      </c>
      <c r="BL11" s="97" t="str">
        <f t="shared" si="13"/>
        <v>40</v>
      </c>
      <c r="BM11" s="97" t="str">
        <f t="shared" si="14"/>
        <v>30</v>
      </c>
      <c r="BN11" s="97" t="str">
        <f t="shared" si="15"/>
        <v>46</v>
      </c>
      <c r="BO11" s="97" t="str">
        <f t="shared" si="16"/>
        <v>42</v>
      </c>
      <c r="BP11" s="97" t="str">
        <f t="shared" si="17"/>
        <v>30</v>
      </c>
      <c r="BQ11" s="98" t="str">
        <f t="shared" si="18"/>
        <v>220</v>
      </c>
    </row>
    <row r="12" ht="15.0" customHeight="1">
      <c r="A12" s="99"/>
      <c r="B12" s="56"/>
      <c r="C12" s="57"/>
      <c r="D12" s="100" t="s">
        <v>105</v>
      </c>
      <c r="E12" s="101" t="s">
        <v>44</v>
      </c>
      <c r="F12" s="104">
        <v>1.0</v>
      </c>
      <c r="G12" s="101">
        <v>32.0</v>
      </c>
      <c r="H12" s="101">
        <v>4163.0</v>
      </c>
      <c r="I12" s="101">
        <v>5.0</v>
      </c>
      <c r="J12" s="61"/>
      <c r="K12" s="100" t="str">
        <f t="shared" ref="K12:L12" si="48">D12</f>
        <v>Predný Patrik</v>
      </c>
      <c r="L12" s="101" t="str">
        <f t="shared" si="48"/>
        <v>O</v>
      </c>
      <c r="M12" s="62">
        <v>6.0</v>
      </c>
      <c r="N12" s="101">
        <v>38.0</v>
      </c>
      <c r="O12" s="101">
        <v>5087.0</v>
      </c>
      <c r="P12" s="101">
        <v>3.0</v>
      </c>
      <c r="Q12" s="61"/>
      <c r="R12" s="100" t="str">
        <f t="shared" ref="R12:S12" si="49">K12</f>
        <v>Predný Patrik</v>
      </c>
      <c r="S12" s="101" t="str">
        <f t="shared" si="49"/>
        <v>O</v>
      </c>
      <c r="T12" s="62">
        <v>10.0</v>
      </c>
      <c r="U12" s="101">
        <v>17.0</v>
      </c>
      <c r="V12" s="101">
        <v>871.0</v>
      </c>
      <c r="W12" s="101">
        <v>13.0</v>
      </c>
      <c r="X12" s="63"/>
      <c r="Y12" s="68"/>
      <c r="Z12" s="69"/>
      <c r="AA12" s="69"/>
      <c r="AB12" s="61"/>
      <c r="AC12" s="103"/>
      <c r="AD12" s="56"/>
      <c r="AE12" s="100" t="s">
        <v>105</v>
      </c>
      <c r="AF12" s="101" t="s">
        <v>43</v>
      </c>
      <c r="AG12" s="104">
        <v>12.0</v>
      </c>
      <c r="AH12" s="101">
        <v>16.0</v>
      </c>
      <c r="AI12" s="101">
        <v>2421.0</v>
      </c>
      <c r="AJ12" s="101">
        <v>5.0</v>
      </c>
      <c r="AK12" s="61"/>
      <c r="AL12" s="100" t="str">
        <f t="shared" ref="AL12:AM12" si="50">AE12</f>
        <v>Predný Patrik</v>
      </c>
      <c r="AM12" s="101" t="str">
        <f t="shared" si="50"/>
        <v>R</v>
      </c>
      <c r="AN12" s="62">
        <v>4.0</v>
      </c>
      <c r="AO12" s="101">
        <v>18.0</v>
      </c>
      <c r="AP12" s="101">
        <v>2229.0</v>
      </c>
      <c r="AQ12" s="101">
        <v>4.0</v>
      </c>
      <c r="AR12" s="61"/>
      <c r="AS12" s="100" t="str">
        <f t="shared" ref="AS12:AT12" si="51">AL12</f>
        <v>Predný Patrik</v>
      </c>
      <c r="AT12" s="101" t="str">
        <f t="shared" si="51"/>
        <v>R</v>
      </c>
      <c r="AU12" s="62">
        <v>8.0</v>
      </c>
      <c r="AV12" s="101">
        <v>9.0</v>
      </c>
      <c r="AW12" s="101">
        <v>933.0</v>
      </c>
      <c r="AX12" s="101">
        <v>9.0</v>
      </c>
      <c r="AY12" s="61"/>
      <c r="AZ12" s="68"/>
      <c r="BA12" s="69"/>
      <c r="BB12" s="69"/>
      <c r="BC12" s="61"/>
      <c r="BD12" s="68"/>
      <c r="BE12" s="69"/>
      <c r="BF12" s="69"/>
      <c r="BG12" s="61"/>
      <c r="BH12" s="70"/>
      <c r="BI12" s="71"/>
      <c r="BJ12" s="71"/>
      <c r="BK12" s="105" t="str">
        <f t="shared" si="12"/>
        <v>38</v>
      </c>
      <c r="BL12" s="106" t="str">
        <f t="shared" si="13"/>
        <v>42</v>
      </c>
      <c r="BM12" s="106" t="str">
        <f t="shared" si="14"/>
        <v>22</v>
      </c>
      <c r="BN12" s="106" t="str">
        <f t="shared" si="15"/>
        <v>38</v>
      </c>
      <c r="BO12" s="106" t="str">
        <f t="shared" si="16"/>
        <v>40</v>
      </c>
      <c r="BP12" s="106" t="str">
        <f t="shared" si="17"/>
        <v>30</v>
      </c>
      <c r="BQ12" s="107" t="str">
        <f t="shared" si="18"/>
        <v>210</v>
      </c>
    </row>
    <row r="13" ht="15.0" customHeight="1">
      <c r="A13" s="108" t="s">
        <v>55</v>
      </c>
      <c r="B13" s="75" t="str">
        <f>'Rozpisky extraliga '!D55</f>
        <v>MO Mladá Boleslav</v>
      </c>
      <c r="C13" s="76"/>
      <c r="D13" s="109" t="s">
        <v>56</v>
      </c>
      <c r="E13" s="110" t="s">
        <v>43</v>
      </c>
      <c r="F13" s="111">
        <v>3.0</v>
      </c>
      <c r="G13" s="110">
        <v>31.0</v>
      </c>
      <c r="H13" s="110">
        <v>3459.0</v>
      </c>
      <c r="I13" s="110">
        <v>9.0</v>
      </c>
      <c r="J13" s="81" t="str">
        <f>SUM(I13:I14)</f>
        <v>12</v>
      </c>
      <c r="K13" s="109" t="str">
        <f t="shared" ref="K13:L13" si="52">D13</f>
        <v>Hlaváč Oto</v>
      </c>
      <c r="L13" s="110" t="str">
        <f t="shared" si="52"/>
        <v>R</v>
      </c>
      <c r="M13" s="82">
        <v>8.0</v>
      </c>
      <c r="N13" s="110">
        <v>55.0</v>
      </c>
      <c r="O13" s="110">
        <v>6612.0</v>
      </c>
      <c r="P13" s="110">
        <v>1.0</v>
      </c>
      <c r="Q13" s="81" t="str">
        <f>SUM(P13:P14)</f>
        <v>8</v>
      </c>
      <c r="R13" s="109" t="str">
        <f t="shared" ref="R13:S13" si="53">K13</f>
        <v>Hlaváč Oto</v>
      </c>
      <c r="S13" s="110" t="str">
        <f t="shared" si="53"/>
        <v>R</v>
      </c>
      <c r="T13" s="82">
        <v>12.0</v>
      </c>
      <c r="U13" s="110">
        <v>50.0</v>
      </c>
      <c r="V13" s="110">
        <v>5964.0</v>
      </c>
      <c r="W13" s="110">
        <v>1.0</v>
      </c>
      <c r="X13" s="83" t="str">
        <f>SUM(W13:W14)</f>
        <v>11</v>
      </c>
      <c r="Y13" s="84" t="str">
        <f t="shared" ref="Y13:Z13" si="54">G13+N13+G14+N14+U13+U14</f>
        <v>230</v>
      </c>
      <c r="Z13" s="85" t="str">
        <f t="shared" si="54"/>
        <v>27031</v>
      </c>
      <c r="AA13" s="86" t="str">
        <f>J13+Q13+X13</f>
        <v>31</v>
      </c>
      <c r="AB13" s="87" t="str">
        <f>RANK(BH13,$BH$5:$BH$34,1)</f>
        <v>3</v>
      </c>
      <c r="AC13" s="113" t="s">
        <v>55</v>
      </c>
      <c r="AD13" s="89" t="str">
        <f>B13</f>
        <v>MO Mladá Boleslav</v>
      </c>
      <c r="AE13" s="109" t="s">
        <v>56</v>
      </c>
      <c r="AF13" s="110" t="s">
        <v>44</v>
      </c>
      <c r="AG13" s="111">
        <v>1.0</v>
      </c>
      <c r="AH13" s="110">
        <v>30.0</v>
      </c>
      <c r="AI13" s="110">
        <v>3463.0</v>
      </c>
      <c r="AJ13" s="110">
        <v>4.0</v>
      </c>
      <c r="AK13" s="81" t="str">
        <f>SUM(AJ13:AJ14)</f>
        <v>11</v>
      </c>
      <c r="AL13" s="109" t="str">
        <f t="shared" ref="AL13:AM13" si="55">AE13</f>
        <v>Hlaváč Oto</v>
      </c>
      <c r="AM13" s="110" t="str">
        <f t="shared" si="55"/>
        <v>O</v>
      </c>
      <c r="AN13" s="82">
        <v>6.0</v>
      </c>
      <c r="AO13" s="110">
        <v>46.0</v>
      </c>
      <c r="AP13" s="110">
        <v>4199.0</v>
      </c>
      <c r="AQ13" s="110">
        <v>2.0</v>
      </c>
      <c r="AR13" s="81" t="str">
        <f>SUM(AQ13:AQ14)</f>
        <v>7</v>
      </c>
      <c r="AS13" s="109" t="str">
        <f t="shared" ref="AS13:AT13" si="56">AL13</f>
        <v>Hlaváč Oto</v>
      </c>
      <c r="AT13" s="110" t="str">
        <f t="shared" si="56"/>
        <v>O</v>
      </c>
      <c r="AU13" s="82">
        <v>10.0</v>
      </c>
      <c r="AV13" s="110">
        <v>35.0</v>
      </c>
      <c r="AW13" s="110">
        <v>3272.0</v>
      </c>
      <c r="AX13" s="110">
        <v>3.0</v>
      </c>
      <c r="AY13" s="81" t="str">
        <f>SUM(AX13:AX14)</f>
        <v>6</v>
      </c>
      <c r="AZ13" s="84" t="str">
        <f t="shared" ref="AZ13:BA13" si="57">AH13+AO13+AH14+AO14+AV13+AV14</f>
        <v>170</v>
      </c>
      <c r="BA13" s="85" t="str">
        <f t="shared" si="57"/>
        <v>16617</v>
      </c>
      <c r="BB13" s="86" t="str">
        <f>AK13+AR13+AY13</f>
        <v>24</v>
      </c>
      <c r="BC13" s="87" t="str">
        <f>RANK(BI13,$BI$5:$BI$34,1)</f>
        <v>1</v>
      </c>
      <c r="BD13" s="90" t="str">
        <f t="shared" ref="BD13:BF13" si="58">Y13+AZ13</f>
        <v>400</v>
      </c>
      <c r="BE13" s="91" t="str">
        <f t="shared" si="58"/>
        <v>43648</v>
      </c>
      <c r="BF13" s="92" t="str">
        <f t="shared" si="58"/>
        <v>55</v>
      </c>
      <c r="BG13" s="93" t="str">
        <f>RANK(BJ13,$BJ$5:$BJ$34,1)</f>
        <v>2</v>
      </c>
      <c r="BH13" s="94" t="str">
        <f>SUM(AA13)+(-Z13/1000000000)</f>
        <v>30.999972969000</v>
      </c>
      <c r="BI13" s="95" t="str">
        <f>SUM(BB13)+(-BA13/1000000000)</f>
        <v>23.999983383000</v>
      </c>
      <c r="BJ13" s="95" t="str">
        <f>SUM(BF13)+(-BE13/1000000000)</f>
        <v>54.999956352000</v>
      </c>
      <c r="BK13" s="72" t="str">
        <f t="shared" si="12"/>
        <v>30</v>
      </c>
      <c r="BL13" s="19" t="str">
        <f t="shared" si="13"/>
        <v>46</v>
      </c>
      <c r="BM13" s="97" t="str">
        <f t="shared" si="14"/>
        <v>46</v>
      </c>
      <c r="BN13" s="19" t="str">
        <f t="shared" si="15"/>
        <v>40</v>
      </c>
      <c r="BO13" s="19" t="str">
        <f t="shared" si="16"/>
        <v>44</v>
      </c>
      <c r="BP13" s="97" t="str">
        <f t="shared" si="17"/>
        <v>42</v>
      </c>
      <c r="BQ13" s="73" t="str">
        <f t="shared" si="18"/>
        <v>248</v>
      </c>
    </row>
    <row r="14" ht="15.0" customHeight="1">
      <c r="A14" s="55"/>
      <c r="B14" s="56"/>
      <c r="C14" s="57"/>
      <c r="D14" s="100" t="s">
        <v>57</v>
      </c>
      <c r="E14" s="59" t="s">
        <v>44</v>
      </c>
      <c r="F14" s="104">
        <v>3.0</v>
      </c>
      <c r="G14" s="101">
        <v>39.0</v>
      </c>
      <c r="H14" s="101">
        <v>5392.0</v>
      </c>
      <c r="I14" s="101">
        <v>3.0</v>
      </c>
      <c r="J14" s="116"/>
      <c r="K14" s="58" t="str">
        <f t="shared" ref="K14:L14" si="59">D14</f>
        <v>Vokál Pavel</v>
      </c>
      <c r="L14" s="59" t="str">
        <f t="shared" si="59"/>
        <v>O</v>
      </c>
      <c r="M14" s="62">
        <v>8.0</v>
      </c>
      <c r="N14" s="59">
        <v>33.0</v>
      </c>
      <c r="O14" s="59">
        <v>3914.0</v>
      </c>
      <c r="P14" s="101">
        <v>7.0</v>
      </c>
      <c r="Q14" s="61"/>
      <c r="R14" s="58" t="str">
        <f t="shared" ref="R14:S14" si="60">K14</f>
        <v>Vokál Pavel</v>
      </c>
      <c r="S14" s="59" t="str">
        <f t="shared" si="60"/>
        <v>O</v>
      </c>
      <c r="T14" s="62">
        <v>12.0</v>
      </c>
      <c r="U14" s="59">
        <v>22.0</v>
      </c>
      <c r="V14" s="59">
        <v>1690.0</v>
      </c>
      <c r="W14" s="101">
        <v>10.0</v>
      </c>
      <c r="X14" s="63"/>
      <c r="Y14" s="68"/>
      <c r="Z14" s="69"/>
      <c r="AA14" s="69"/>
      <c r="AB14" s="61"/>
      <c r="AC14" s="66"/>
      <c r="AD14" s="56"/>
      <c r="AE14" s="100" t="s">
        <v>57</v>
      </c>
      <c r="AF14" s="59" t="s">
        <v>43</v>
      </c>
      <c r="AG14" s="114">
        <v>1.0</v>
      </c>
      <c r="AH14" s="59">
        <v>24.0</v>
      </c>
      <c r="AI14" s="59">
        <v>2199.0</v>
      </c>
      <c r="AJ14" s="101">
        <v>7.0</v>
      </c>
      <c r="AK14" s="61"/>
      <c r="AL14" s="58" t="str">
        <f t="shared" ref="AL14:AM14" si="61">AE14</f>
        <v>Vokál Pavel</v>
      </c>
      <c r="AM14" s="59" t="str">
        <f t="shared" si="61"/>
        <v>R</v>
      </c>
      <c r="AN14" s="62">
        <v>6.0</v>
      </c>
      <c r="AO14" s="59">
        <v>19.0</v>
      </c>
      <c r="AP14" s="59">
        <v>1473.0</v>
      </c>
      <c r="AQ14" s="101">
        <v>5.0</v>
      </c>
      <c r="AR14" s="61"/>
      <c r="AS14" s="58" t="str">
        <f t="shared" ref="AS14:AT14" si="62">AL14</f>
        <v>Vokál Pavel</v>
      </c>
      <c r="AT14" s="59" t="str">
        <f t="shared" si="62"/>
        <v>R</v>
      </c>
      <c r="AU14" s="62">
        <v>10.0</v>
      </c>
      <c r="AV14" s="59">
        <v>16.0</v>
      </c>
      <c r="AW14" s="59">
        <v>2011.0</v>
      </c>
      <c r="AX14" s="101">
        <v>3.0</v>
      </c>
      <c r="AY14" s="61"/>
      <c r="AZ14" s="68"/>
      <c r="BA14" s="69"/>
      <c r="BB14" s="69"/>
      <c r="BC14" s="61"/>
      <c r="BD14" s="68"/>
      <c r="BE14" s="69"/>
      <c r="BF14" s="69"/>
      <c r="BG14" s="61"/>
      <c r="BH14" s="70"/>
      <c r="BI14" s="71"/>
      <c r="BJ14" s="71"/>
      <c r="BK14" s="72" t="str">
        <f t="shared" si="12"/>
        <v>42</v>
      </c>
      <c r="BL14" s="19" t="str">
        <f t="shared" si="13"/>
        <v>34</v>
      </c>
      <c r="BM14" s="106" t="str">
        <f t="shared" si="14"/>
        <v>28</v>
      </c>
      <c r="BN14" s="19" t="str">
        <f t="shared" si="15"/>
        <v>34</v>
      </c>
      <c r="BO14" s="19" t="str">
        <f t="shared" si="16"/>
        <v>38</v>
      </c>
      <c r="BP14" s="106" t="str">
        <f t="shared" si="17"/>
        <v>42</v>
      </c>
      <c r="BQ14" s="73" t="str">
        <f t="shared" si="18"/>
        <v>218</v>
      </c>
    </row>
    <row r="15" ht="15.0" customHeight="1">
      <c r="A15" s="74" t="s">
        <v>58</v>
      </c>
      <c r="B15" s="75" t="str">
        <f>'Rozpisky extraliga '!D68</f>
        <v>Žabaři MO ČRS Český Šternberk</v>
      </c>
      <c r="C15" s="76"/>
      <c r="D15" s="109" t="s">
        <v>60</v>
      </c>
      <c r="E15" s="78" t="s">
        <v>43</v>
      </c>
      <c r="F15" s="111">
        <v>8.0</v>
      </c>
      <c r="G15" s="110">
        <v>25.0</v>
      </c>
      <c r="H15" s="110">
        <v>2512.0</v>
      </c>
      <c r="I15" s="110">
        <v>11.0</v>
      </c>
      <c r="J15" s="81" t="str">
        <f>SUM(I15:I16)</f>
        <v>21</v>
      </c>
      <c r="K15" s="77" t="str">
        <f t="shared" ref="K15:L15" si="63">D15</f>
        <v>Prokop Josef</v>
      </c>
      <c r="L15" s="78" t="str">
        <f t="shared" si="63"/>
        <v>R</v>
      </c>
      <c r="M15" s="82">
        <v>13.0</v>
      </c>
      <c r="N15" s="78">
        <v>44.0</v>
      </c>
      <c r="O15" s="78">
        <v>6073.0</v>
      </c>
      <c r="P15" s="110">
        <v>2.0</v>
      </c>
      <c r="Q15" s="81" t="str">
        <f>SUM(P15:P16)</f>
        <v>7</v>
      </c>
      <c r="R15" s="77" t="str">
        <f t="shared" ref="R15:S15" si="64">K15</f>
        <v>Prokop Josef</v>
      </c>
      <c r="S15" s="78" t="str">
        <f t="shared" si="64"/>
        <v>R</v>
      </c>
      <c r="T15" s="82">
        <v>4.0</v>
      </c>
      <c r="U15" s="78">
        <v>24.0</v>
      </c>
      <c r="V15" s="78">
        <v>2224.0</v>
      </c>
      <c r="W15" s="110">
        <v>10.0</v>
      </c>
      <c r="X15" s="83" t="str">
        <f>SUM(W15:W16)</f>
        <v>17</v>
      </c>
      <c r="Y15" s="84" t="str">
        <f t="shared" ref="Y15:Z15" si="65">G15+N15+G16+N16+U15+U16</f>
        <v>169</v>
      </c>
      <c r="Z15" s="85" t="str">
        <f t="shared" si="65"/>
        <v>21473</v>
      </c>
      <c r="AA15" s="86" t="str">
        <f>J15+Q15+X15</f>
        <v>45</v>
      </c>
      <c r="AB15" s="87" t="str">
        <f>RANK(BH15,$BH$5:$BH$34,1)</f>
        <v>10</v>
      </c>
      <c r="AC15" s="88" t="s">
        <v>58</v>
      </c>
      <c r="AD15" s="89" t="str">
        <f>B15</f>
        <v>Žabaři MO ČRS Český Šternberk</v>
      </c>
      <c r="AE15" s="109" t="s">
        <v>60</v>
      </c>
      <c r="AF15" s="78" t="s">
        <v>43</v>
      </c>
      <c r="AG15" s="79">
        <v>5.0</v>
      </c>
      <c r="AH15" s="78">
        <v>17.0</v>
      </c>
      <c r="AI15" s="78">
        <v>2483.0</v>
      </c>
      <c r="AJ15" s="110">
        <v>3.0</v>
      </c>
      <c r="AK15" s="81" t="str">
        <f>SUM(AJ15:AJ16)</f>
        <v>10</v>
      </c>
      <c r="AL15" s="77" t="str">
        <f t="shared" ref="AL15:AM15" si="66">AE15</f>
        <v>Prokop Josef</v>
      </c>
      <c r="AM15" s="78" t="str">
        <f t="shared" si="66"/>
        <v>R</v>
      </c>
      <c r="AN15" s="82">
        <v>10.0</v>
      </c>
      <c r="AO15" s="78">
        <v>14.0</v>
      </c>
      <c r="AP15" s="78">
        <v>1219.0</v>
      </c>
      <c r="AQ15" s="110">
        <v>6.0</v>
      </c>
      <c r="AR15" s="81" t="str">
        <f>SUM(AQ15:AQ16)</f>
        <v>19</v>
      </c>
      <c r="AS15" s="77" t="str">
        <f t="shared" ref="AS15:AT15" si="67">AL15</f>
        <v>Prokop Josef</v>
      </c>
      <c r="AT15" s="78" t="str">
        <f t="shared" si="67"/>
        <v>R</v>
      </c>
      <c r="AU15" s="82">
        <v>1.0</v>
      </c>
      <c r="AV15" s="78">
        <v>9.0</v>
      </c>
      <c r="AW15" s="78">
        <v>788.0</v>
      </c>
      <c r="AX15" s="110">
        <v>11.0</v>
      </c>
      <c r="AY15" s="81" t="str">
        <f>SUM(AX15:AX16)</f>
        <v>22</v>
      </c>
      <c r="AZ15" s="84" t="str">
        <f t="shared" ref="AZ15:BA15" si="68">AH15+AO15+AH16+AO16+AV15+AV16</f>
        <v>92</v>
      </c>
      <c r="BA15" s="85" t="str">
        <f t="shared" si="68"/>
        <v>9646</v>
      </c>
      <c r="BB15" s="86" t="str">
        <f>AK15+AR15+AY15</f>
        <v>51</v>
      </c>
      <c r="BC15" s="87" t="str">
        <f>RANK(BI15,$BI$5:$BI$34,1)</f>
        <v>11</v>
      </c>
      <c r="BD15" s="90" t="str">
        <f t="shared" ref="BD15:BF15" si="69">Y15+AZ15</f>
        <v>261</v>
      </c>
      <c r="BE15" s="91" t="str">
        <f t="shared" si="69"/>
        <v>31119</v>
      </c>
      <c r="BF15" s="92" t="str">
        <f t="shared" si="69"/>
        <v>96</v>
      </c>
      <c r="BG15" s="93" t="str">
        <f>RANK(BJ15,$BJ$5:$BJ$34,1)</f>
        <v>10</v>
      </c>
      <c r="BH15" s="94" t="str">
        <f>SUM(AA15)+(-Z15/1000000000)</f>
        <v>44.999978527000</v>
      </c>
      <c r="BI15" s="95" t="str">
        <f>SUM(BB15)+(-BA15/1000000000)</f>
        <v>50.999990354000</v>
      </c>
      <c r="BJ15" s="95" t="str">
        <f>SUM(BF15)+(-BE15/1000000000)</f>
        <v>95.999968881000</v>
      </c>
      <c r="BK15" s="96" t="str">
        <f t="shared" si="12"/>
        <v>26</v>
      </c>
      <c r="BL15" s="97" t="str">
        <f t="shared" si="13"/>
        <v>44</v>
      </c>
      <c r="BM15" s="97" t="str">
        <f t="shared" si="14"/>
        <v>28</v>
      </c>
      <c r="BN15" s="97" t="str">
        <f t="shared" si="15"/>
        <v>42</v>
      </c>
      <c r="BO15" s="97" t="str">
        <f t="shared" si="16"/>
        <v>36</v>
      </c>
      <c r="BP15" s="97" t="str">
        <f t="shared" si="17"/>
        <v>26</v>
      </c>
      <c r="BQ15" s="98" t="str">
        <f t="shared" si="18"/>
        <v>202</v>
      </c>
    </row>
    <row r="16" ht="15.0" customHeight="1">
      <c r="A16" s="99"/>
      <c r="B16" s="56"/>
      <c r="C16" s="57"/>
      <c r="D16" s="58" t="s">
        <v>59</v>
      </c>
      <c r="E16" s="101" t="s">
        <v>44</v>
      </c>
      <c r="F16" s="114">
        <v>8.0</v>
      </c>
      <c r="G16" s="59">
        <v>24.0</v>
      </c>
      <c r="H16" s="59">
        <v>2830.0</v>
      </c>
      <c r="I16" s="59">
        <v>10.0</v>
      </c>
      <c r="J16" s="61"/>
      <c r="K16" s="100" t="str">
        <f t="shared" ref="K16:L16" si="70">D16</f>
        <v>Prokop Jan</v>
      </c>
      <c r="L16" s="101" t="str">
        <f t="shared" si="70"/>
        <v>O</v>
      </c>
      <c r="M16" s="62">
        <v>13.0</v>
      </c>
      <c r="N16" s="101">
        <v>30.0</v>
      </c>
      <c r="O16" s="101">
        <v>4509.0</v>
      </c>
      <c r="P16" s="59">
        <v>5.0</v>
      </c>
      <c r="Q16" s="61"/>
      <c r="R16" s="100" t="str">
        <f t="shared" ref="R16:S16" si="71">K16</f>
        <v>Prokop Jan</v>
      </c>
      <c r="S16" s="101" t="str">
        <f t="shared" si="71"/>
        <v>O</v>
      </c>
      <c r="T16" s="62">
        <v>4.0</v>
      </c>
      <c r="U16" s="101">
        <v>22.0</v>
      </c>
      <c r="V16" s="101">
        <v>3325.0</v>
      </c>
      <c r="W16" s="59">
        <v>7.0</v>
      </c>
      <c r="X16" s="63"/>
      <c r="Y16" s="68"/>
      <c r="Z16" s="69"/>
      <c r="AA16" s="69"/>
      <c r="AB16" s="61"/>
      <c r="AC16" s="103"/>
      <c r="AD16" s="56"/>
      <c r="AE16" s="58" t="s">
        <v>59</v>
      </c>
      <c r="AF16" s="101" t="s">
        <v>44</v>
      </c>
      <c r="AG16" s="104">
        <v>5.0</v>
      </c>
      <c r="AH16" s="101">
        <v>31.0</v>
      </c>
      <c r="AI16" s="101">
        <v>3046.0</v>
      </c>
      <c r="AJ16" s="59">
        <v>7.0</v>
      </c>
      <c r="AK16" s="61"/>
      <c r="AL16" s="100" t="str">
        <f t="shared" ref="AL16:AM16" si="72">AE16</f>
        <v>Prokop Jan</v>
      </c>
      <c r="AM16" s="101" t="str">
        <f t="shared" si="72"/>
        <v>O</v>
      </c>
      <c r="AN16" s="62">
        <v>10.0</v>
      </c>
      <c r="AO16" s="101">
        <v>12.0</v>
      </c>
      <c r="AP16" s="101">
        <v>1137.0</v>
      </c>
      <c r="AQ16" s="59">
        <v>13.0</v>
      </c>
      <c r="AR16" s="61"/>
      <c r="AS16" s="100" t="str">
        <f t="shared" ref="AS16:AT16" si="73">AL16</f>
        <v>Prokop Jan</v>
      </c>
      <c r="AT16" s="101" t="str">
        <f t="shared" si="73"/>
        <v>O</v>
      </c>
      <c r="AU16" s="62">
        <v>1.0</v>
      </c>
      <c r="AV16" s="101">
        <v>9.0</v>
      </c>
      <c r="AW16" s="101">
        <v>973.0</v>
      </c>
      <c r="AX16" s="59">
        <v>11.0</v>
      </c>
      <c r="AY16" s="61"/>
      <c r="AZ16" s="68"/>
      <c r="BA16" s="69"/>
      <c r="BB16" s="69"/>
      <c r="BC16" s="61"/>
      <c r="BD16" s="68"/>
      <c r="BE16" s="69"/>
      <c r="BF16" s="69"/>
      <c r="BG16" s="61"/>
      <c r="BH16" s="70"/>
      <c r="BI16" s="71"/>
      <c r="BJ16" s="71"/>
      <c r="BK16" s="105" t="str">
        <f t="shared" si="12"/>
        <v>28</v>
      </c>
      <c r="BL16" s="106" t="str">
        <f t="shared" si="13"/>
        <v>38</v>
      </c>
      <c r="BM16" s="106" t="str">
        <f t="shared" si="14"/>
        <v>34</v>
      </c>
      <c r="BN16" s="106" t="str">
        <f t="shared" si="15"/>
        <v>34</v>
      </c>
      <c r="BO16" s="106" t="str">
        <f t="shared" si="16"/>
        <v>22</v>
      </c>
      <c r="BP16" s="106" t="str">
        <f t="shared" si="17"/>
        <v>26</v>
      </c>
      <c r="BQ16" s="107" t="str">
        <f t="shared" si="18"/>
        <v>182</v>
      </c>
    </row>
    <row r="17" ht="15.0" customHeight="1">
      <c r="A17" s="108" t="s">
        <v>61</v>
      </c>
      <c r="B17" s="75" t="str">
        <f>'Rozpisky extraliga '!D81</f>
        <v>MO Uhříněves fishing team</v>
      </c>
      <c r="C17" s="76"/>
      <c r="D17" s="109" t="s">
        <v>62</v>
      </c>
      <c r="E17" s="110" t="s">
        <v>43</v>
      </c>
      <c r="F17" s="111">
        <v>13.0</v>
      </c>
      <c r="G17" s="110">
        <v>37.0</v>
      </c>
      <c r="H17" s="110">
        <v>5205.0</v>
      </c>
      <c r="I17" s="110">
        <v>1.0</v>
      </c>
      <c r="J17" s="81" t="str">
        <f>SUM(I17:I18)</f>
        <v>3</v>
      </c>
      <c r="K17" s="109" t="str">
        <f t="shared" ref="K17:L17" si="74">D17</f>
        <v>Schwarz Jiří</v>
      </c>
      <c r="L17" s="110" t="str">
        <f t="shared" si="74"/>
        <v>R</v>
      </c>
      <c r="M17" s="82">
        <v>5.0</v>
      </c>
      <c r="N17" s="110">
        <v>26.0</v>
      </c>
      <c r="O17" s="110">
        <v>3568.0</v>
      </c>
      <c r="P17" s="110">
        <v>9.0</v>
      </c>
      <c r="Q17" s="81" t="str">
        <f>SUM(P17:P18)</f>
        <v>15</v>
      </c>
      <c r="R17" s="109" t="str">
        <f t="shared" ref="R17:S17" si="75">K17</f>
        <v>Schwarz Jiří</v>
      </c>
      <c r="S17" s="110" t="str">
        <f t="shared" si="75"/>
        <v>R</v>
      </c>
      <c r="T17" s="82">
        <v>9.0</v>
      </c>
      <c r="U17" s="110">
        <v>37.0</v>
      </c>
      <c r="V17" s="110">
        <v>3182.0</v>
      </c>
      <c r="W17" s="110">
        <v>5.0</v>
      </c>
      <c r="X17" s="83" t="str">
        <f>SUM(W17:W18)</f>
        <v>16</v>
      </c>
      <c r="Y17" s="84" t="str">
        <f t="shared" ref="Y17:Z17" si="76">G17+N17+G18+N18+U17+U18</f>
        <v>203</v>
      </c>
      <c r="Z17" s="85" t="str">
        <f t="shared" si="76"/>
        <v>23345</v>
      </c>
      <c r="AA17" s="86" t="str">
        <f>J17+Q17+X17</f>
        <v>34</v>
      </c>
      <c r="AB17" s="87" t="str">
        <f>RANK(BH17,$BH$5:$BH$34,1)</f>
        <v>4</v>
      </c>
      <c r="AC17" s="113" t="s">
        <v>61</v>
      </c>
      <c r="AD17" s="115" t="str">
        <f>B17</f>
        <v>MO Uhříněves fishing team</v>
      </c>
      <c r="AE17" s="109" t="s">
        <v>62</v>
      </c>
      <c r="AF17" s="110" t="s">
        <v>43</v>
      </c>
      <c r="AG17" s="111">
        <v>11.0</v>
      </c>
      <c r="AH17" s="110">
        <v>22.0</v>
      </c>
      <c r="AI17" s="110">
        <v>2445.0</v>
      </c>
      <c r="AJ17" s="110">
        <v>4.0</v>
      </c>
      <c r="AK17" s="81" t="str">
        <f>SUM(AJ17:AJ18)</f>
        <v>7</v>
      </c>
      <c r="AL17" s="109" t="str">
        <f t="shared" ref="AL17:AM17" si="77">AE17</f>
        <v>Schwarz Jiří</v>
      </c>
      <c r="AM17" s="110" t="str">
        <f t="shared" si="77"/>
        <v>R</v>
      </c>
      <c r="AN17" s="82">
        <v>3.0</v>
      </c>
      <c r="AO17" s="110">
        <v>9.0</v>
      </c>
      <c r="AP17" s="110">
        <v>854.0</v>
      </c>
      <c r="AQ17" s="110">
        <v>11.0</v>
      </c>
      <c r="AR17" s="81" t="str">
        <f>SUM(AQ17:AQ18)</f>
        <v>20</v>
      </c>
      <c r="AS17" s="109" t="str">
        <f t="shared" ref="AS17:AT17" si="78">AL17</f>
        <v>Schwarz Jiří</v>
      </c>
      <c r="AT17" s="110" t="str">
        <f t="shared" si="78"/>
        <v>R</v>
      </c>
      <c r="AU17" s="82">
        <v>7.0</v>
      </c>
      <c r="AV17" s="110">
        <v>9.0</v>
      </c>
      <c r="AW17" s="110">
        <v>795.0</v>
      </c>
      <c r="AX17" s="110">
        <v>10.0</v>
      </c>
      <c r="AY17" s="81" t="str">
        <f>SUM(AX17:AX18)</f>
        <v>18</v>
      </c>
      <c r="AZ17" s="84" t="str">
        <f t="shared" ref="AZ17:BA17" si="79">AH17+AO17+AH18+AO18+AV17+AV18</f>
        <v>120</v>
      </c>
      <c r="BA17" s="85" t="str">
        <f t="shared" si="79"/>
        <v>11203</v>
      </c>
      <c r="BB17" s="86" t="str">
        <f>AK17+AR17+AY17</f>
        <v>45</v>
      </c>
      <c r="BC17" s="87" t="str">
        <f>RANK(BI17,$BI$5:$BI$34,1)</f>
        <v>8</v>
      </c>
      <c r="BD17" s="90" t="str">
        <f t="shared" ref="BD17:BF17" si="80">Y17+AZ17</f>
        <v>323</v>
      </c>
      <c r="BE17" s="91" t="str">
        <f t="shared" si="80"/>
        <v>34548</v>
      </c>
      <c r="BF17" s="92" t="str">
        <f t="shared" si="80"/>
        <v>79</v>
      </c>
      <c r="BG17" s="93" t="str">
        <f>RANK(BJ17,$BJ$5:$BJ$34,1)</f>
        <v>6</v>
      </c>
      <c r="BH17" s="94" t="str">
        <f>SUM(AA17)+(-Z17/1000000000)</f>
        <v>33.999976655000</v>
      </c>
      <c r="BI17" s="95" t="str">
        <f>SUM(BB17)+(-BA17/1000000000)</f>
        <v>44.999988797000</v>
      </c>
      <c r="BJ17" s="95" t="str">
        <f>SUM(BF17)+(-BE17/1000000000)</f>
        <v>78.999965452000</v>
      </c>
      <c r="BK17" s="72" t="str">
        <f t="shared" si="12"/>
        <v>46</v>
      </c>
      <c r="BL17" s="19" t="str">
        <f t="shared" si="13"/>
        <v>30</v>
      </c>
      <c r="BM17" s="97" t="str">
        <f t="shared" si="14"/>
        <v>38</v>
      </c>
      <c r="BN17" s="19" t="str">
        <f t="shared" si="15"/>
        <v>40</v>
      </c>
      <c r="BO17" s="19" t="str">
        <f t="shared" si="16"/>
        <v>26</v>
      </c>
      <c r="BP17" s="97" t="str">
        <f t="shared" si="17"/>
        <v>28</v>
      </c>
      <c r="BQ17" s="73" t="str">
        <f t="shared" si="18"/>
        <v>208</v>
      </c>
    </row>
    <row r="18" ht="15.0" customHeight="1">
      <c r="A18" s="55"/>
      <c r="B18" s="56"/>
      <c r="C18" s="57"/>
      <c r="D18" s="117" t="s">
        <v>63</v>
      </c>
      <c r="E18" s="59" t="s">
        <v>44</v>
      </c>
      <c r="F18" s="114">
        <v>13.0</v>
      </c>
      <c r="G18" s="59">
        <v>48.0</v>
      </c>
      <c r="H18" s="59">
        <v>5754.0</v>
      </c>
      <c r="I18" s="59">
        <v>2.0</v>
      </c>
      <c r="J18" s="61"/>
      <c r="K18" s="58" t="str">
        <f t="shared" ref="K18:L18" si="81">D18</f>
        <v>Kareš Jan</v>
      </c>
      <c r="L18" s="59" t="str">
        <f t="shared" si="81"/>
        <v>O</v>
      </c>
      <c r="M18" s="62">
        <v>5.0</v>
      </c>
      <c r="N18" s="59">
        <v>38.0</v>
      </c>
      <c r="O18" s="59">
        <v>4107.0</v>
      </c>
      <c r="P18" s="59">
        <v>6.0</v>
      </c>
      <c r="Q18" s="61"/>
      <c r="R18" s="58" t="str">
        <f t="shared" ref="R18:S18" si="82">K18</f>
        <v>Kareš Jan</v>
      </c>
      <c r="S18" s="59" t="str">
        <f t="shared" si="82"/>
        <v>O</v>
      </c>
      <c r="T18" s="62">
        <v>9.0</v>
      </c>
      <c r="U18" s="59">
        <v>17.0</v>
      </c>
      <c r="V18" s="59">
        <v>1529.0</v>
      </c>
      <c r="W18" s="59">
        <v>11.0</v>
      </c>
      <c r="X18" s="63"/>
      <c r="Y18" s="68"/>
      <c r="Z18" s="69"/>
      <c r="AA18" s="69"/>
      <c r="AB18" s="61"/>
      <c r="AC18" s="66"/>
      <c r="AD18" s="56"/>
      <c r="AE18" s="117" t="s">
        <v>63</v>
      </c>
      <c r="AF18" s="59" t="s">
        <v>44</v>
      </c>
      <c r="AG18" s="114">
        <v>11.0</v>
      </c>
      <c r="AH18" s="59">
        <v>30.0</v>
      </c>
      <c r="AI18" s="59">
        <v>3621.0</v>
      </c>
      <c r="AJ18" s="59">
        <v>3.0</v>
      </c>
      <c r="AK18" s="61"/>
      <c r="AL18" s="58" t="str">
        <f t="shared" ref="AL18:AM18" si="83">AE18</f>
        <v>Kareš Jan</v>
      </c>
      <c r="AM18" s="59" t="str">
        <f t="shared" si="83"/>
        <v>O</v>
      </c>
      <c r="AN18" s="62">
        <v>3.0</v>
      </c>
      <c r="AO18" s="59">
        <v>21.0</v>
      </c>
      <c r="AP18" s="59">
        <v>1608.0</v>
      </c>
      <c r="AQ18" s="59">
        <v>9.0</v>
      </c>
      <c r="AR18" s="61"/>
      <c r="AS18" s="58" t="str">
        <f t="shared" ref="AS18:AT18" si="84">AL18</f>
        <v>Kareš Jan</v>
      </c>
      <c r="AT18" s="59" t="str">
        <f t="shared" si="84"/>
        <v>O</v>
      </c>
      <c r="AU18" s="62">
        <v>7.0</v>
      </c>
      <c r="AV18" s="59">
        <v>29.0</v>
      </c>
      <c r="AW18" s="59">
        <v>1880.0</v>
      </c>
      <c r="AX18" s="59">
        <v>8.0</v>
      </c>
      <c r="AY18" s="61"/>
      <c r="AZ18" s="68"/>
      <c r="BA18" s="69"/>
      <c r="BB18" s="69"/>
      <c r="BC18" s="61"/>
      <c r="BD18" s="68"/>
      <c r="BE18" s="69"/>
      <c r="BF18" s="69"/>
      <c r="BG18" s="61"/>
      <c r="BH18" s="70"/>
      <c r="BI18" s="71"/>
      <c r="BJ18" s="71"/>
      <c r="BK18" s="72" t="str">
        <f t="shared" si="12"/>
        <v>44</v>
      </c>
      <c r="BL18" s="19" t="str">
        <f t="shared" si="13"/>
        <v>36</v>
      </c>
      <c r="BM18" s="106" t="str">
        <f t="shared" si="14"/>
        <v>26</v>
      </c>
      <c r="BN18" s="19" t="str">
        <f t="shared" si="15"/>
        <v>42</v>
      </c>
      <c r="BO18" s="19" t="str">
        <f t="shared" si="16"/>
        <v>30</v>
      </c>
      <c r="BP18" s="106" t="str">
        <f t="shared" si="17"/>
        <v>32</v>
      </c>
      <c r="BQ18" s="73" t="str">
        <f t="shared" si="18"/>
        <v>210</v>
      </c>
    </row>
    <row r="19" ht="15.0" customHeight="1">
      <c r="A19" s="74" t="s">
        <v>64</v>
      </c>
      <c r="B19" s="75" t="str">
        <f>'Rozpisky extraliga '!D94</f>
        <v>Lužnice team MO ČRS Tábor C</v>
      </c>
      <c r="C19" s="76"/>
      <c r="D19" s="77" t="s">
        <v>65</v>
      </c>
      <c r="E19" s="110" t="s">
        <v>43</v>
      </c>
      <c r="F19" s="79">
        <v>12.0</v>
      </c>
      <c r="G19" s="78">
        <v>25.0</v>
      </c>
      <c r="H19" s="78">
        <v>3874.0</v>
      </c>
      <c r="I19" s="78">
        <v>4.0</v>
      </c>
      <c r="J19" s="118" t="str">
        <f>SUM(I19:I20)</f>
        <v>5</v>
      </c>
      <c r="K19" s="77" t="str">
        <f t="shared" ref="K19:L19" si="85">D19</f>
        <v>Gigal Martin</v>
      </c>
      <c r="L19" s="78" t="str">
        <f t="shared" si="85"/>
        <v>R</v>
      </c>
      <c r="M19" s="82">
        <v>4.0</v>
      </c>
      <c r="N19" s="78">
        <v>18.0</v>
      </c>
      <c r="O19" s="78">
        <v>1920.0</v>
      </c>
      <c r="P19" s="78">
        <v>12.0</v>
      </c>
      <c r="Q19" s="81" t="str">
        <f>SUM(P19:P20)</f>
        <v>13</v>
      </c>
      <c r="R19" s="77" t="str">
        <f t="shared" ref="R19:S19" si="86">K19</f>
        <v>Gigal Martin</v>
      </c>
      <c r="S19" s="78" t="str">
        <f t="shared" si="86"/>
        <v>R</v>
      </c>
      <c r="T19" s="82">
        <v>8.0</v>
      </c>
      <c r="U19" s="78">
        <v>31.0</v>
      </c>
      <c r="V19" s="78">
        <v>4310.0</v>
      </c>
      <c r="W19" s="78">
        <v>2.0</v>
      </c>
      <c r="X19" s="83" t="str">
        <f>SUM(W19:W20)</f>
        <v>3</v>
      </c>
      <c r="Y19" s="84" t="str">
        <f t="shared" ref="Y19:Z19" si="87">G19+N19+G20+N20+U19+U20</f>
        <v>250</v>
      </c>
      <c r="Z19" s="85" t="str">
        <f t="shared" si="87"/>
        <v>30865</v>
      </c>
      <c r="AA19" s="86" t="str">
        <f>J19+Q19+X19</f>
        <v>21</v>
      </c>
      <c r="AB19" s="87" t="str">
        <f>RANK(BH19,$BH$5:$BH$34,1)</f>
        <v>1</v>
      </c>
      <c r="AC19" s="88" t="s">
        <v>64</v>
      </c>
      <c r="AD19" s="89" t="str">
        <f>B19</f>
        <v>Lužnice team MO ČRS Tábor C</v>
      </c>
      <c r="AE19" s="77" t="s">
        <v>65</v>
      </c>
      <c r="AF19" s="110" t="s">
        <v>43</v>
      </c>
      <c r="AG19" s="79">
        <v>8.0</v>
      </c>
      <c r="AH19" s="78">
        <v>7.0</v>
      </c>
      <c r="AI19" s="78">
        <v>903.0</v>
      </c>
      <c r="AJ19" s="78">
        <v>11.0</v>
      </c>
      <c r="AK19" s="81" t="str">
        <f>SUM(AJ19:AJ20)</f>
        <v>13</v>
      </c>
      <c r="AL19" s="77" t="str">
        <f t="shared" ref="AL19:AM19" si="88">AE19</f>
        <v>Gigal Martin</v>
      </c>
      <c r="AM19" s="78" t="str">
        <f t="shared" si="88"/>
        <v>R</v>
      </c>
      <c r="AN19" s="82">
        <v>13.0</v>
      </c>
      <c r="AO19" s="78">
        <v>27.0</v>
      </c>
      <c r="AP19" s="78">
        <v>3065.0</v>
      </c>
      <c r="AQ19" s="78">
        <v>1.0</v>
      </c>
      <c r="AR19" s="81" t="str">
        <f>SUM(AQ19:AQ20)</f>
        <v>2</v>
      </c>
      <c r="AS19" s="77" t="str">
        <f t="shared" ref="AS19:AT19" si="89">AL19</f>
        <v>Gigal Martin</v>
      </c>
      <c r="AT19" s="78" t="str">
        <f t="shared" si="89"/>
        <v>R</v>
      </c>
      <c r="AU19" s="82">
        <v>4.0</v>
      </c>
      <c r="AV19" s="78">
        <v>13.0</v>
      </c>
      <c r="AW19" s="78">
        <v>1234.0</v>
      </c>
      <c r="AX19" s="78">
        <v>7.0</v>
      </c>
      <c r="AY19" s="81" t="str">
        <f>SUM(AX19:AX20)</f>
        <v>11</v>
      </c>
      <c r="AZ19" s="84" t="str">
        <f t="shared" ref="AZ19:BA19" si="90">AH19+AO19+AH20+AO20+AV19+AV20</f>
        <v>177</v>
      </c>
      <c r="BA19" s="85" t="str">
        <f t="shared" si="90"/>
        <v>19086</v>
      </c>
      <c r="BB19" s="86" t="str">
        <f>AK19+AR19+AY19</f>
        <v>26</v>
      </c>
      <c r="BC19" s="87" t="str">
        <f>RANK(BI19,$BI$5:$BI$34,1)</f>
        <v>2</v>
      </c>
      <c r="BD19" s="90" t="str">
        <f t="shared" ref="BD19:BF19" si="91">Y19+AZ19</f>
        <v>427</v>
      </c>
      <c r="BE19" s="91" t="str">
        <f t="shared" si="91"/>
        <v>49951</v>
      </c>
      <c r="BF19" s="92" t="str">
        <f t="shared" si="91"/>
        <v>47</v>
      </c>
      <c r="BG19" s="93" t="str">
        <f>RANK(BJ19,$BJ$5:$BJ$34,1)</f>
        <v>1</v>
      </c>
      <c r="BH19" s="94" t="str">
        <f>SUM(AA19)+(-Z19/1000000000)</f>
        <v>20.999969135000</v>
      </c>
      <c r="BI19" s="95" t="str">
        <f>SUM(BB19)+(-BA19/1000000000)</f>
        <v>25.999980914000</v>
      </c>
      <c r="BJ19" s="95" t="str">
        <f>SUM(BF19)+(-BE19/1000000000)</f>
        <v>46.999950049000</v>
      </c>
      <c r="BK19" s="96" t="str">
        <f t="shared" si="12"/>
        <v>40</v>
      </c>
      <c r="BL19" s="97" t="str">
        <f t="shared" si="13"/>
        <v>24</v>
      </c>
      <c r="BM19" s="97" t="str">
        <f t="shared" si="14"/>
        <v>44</v>
      </c>
      <c r="BN19" s="97" t="str">
        <f t="shared" si="15"/>
        <v>26</v>
      </c>
      <c r="BO19" s="97" t="str">
        <f t="shared" si="16"/>
        <v>46</v>
      </c>
      <c r="BP19" s="97" t="str">
        <f t="shared" si="17"/>
        <v>34</v>
      </c>
      <c r="BQ19" s="98" t="str">
        <f t="shared" si="18"/>
        <v>214</v>
      </c>
    </row>
    <row r="20" ht="15.0" customHeight="1">
      <c r="A20" s="99"/>
      <c r="B20" s="56"/>
      <c r="C20" s="57"/>
      <c r="D20" s="77" t="s">
        <v>66</v>
      </c>
      <c r="E20" s="59" t="s">
        <v>44</v>
      </c>
      <c r="F20" s="104">
        <v>12.0</v>
      </c>
      <c r="G20" s="101">
        <v>54.0</v>
      </c>
      <c r="H20" s="101">
        <v>7521.0</v>
      </c>
      <c r="I20" s="59">
        <v>1.0</v>
      </c>
      <c r="J20" s="61"/>
      <c r="K20" s="100" t="str">
        <f t="shared" ref="K20:L20" si="92">D20</f>
        <v>Nový Jan</v>
      </c>
      <c r="L20" s="101" t="str">
        <f t="shared" si="92"/>
        <v>O</v>
      </c>
      <c r="M20" s="62">
        <v>4.0</v>
      </c>
      <c r="N20" s="101">
        <v>58.0</v>
      </c>
      <c r="O20" s="101">
        <v>6488.0</v>
      </c>
      <c r="P20" s="59">
        <v>1.0</v>
      </c>
      <c r="Q20" s="61"/>
      <c r="R20" s="100" t="str">
        <f t="shared" ref="R20:S20" si="93">K20</f>
        <v>Nový Jan</v>
      </c>
      <c r="S20" s="101" t="str">
        <f t="shared" si="93"/>
        <v>O</v>
      </c>
      <c r="T20" s="62">
        <v>8.0</v>
      </c>
      <c r="U20" s="101">
        <v>64.0</v>
      </c>
      <c r="V20" s="101">
        <v>6752.0</v>
      </c>
      <c r="W20" s="59">
        <v>1.0</v>
      </c>
      <c r="X20" s="63"/>
      <c r="Y20" s="68"/>
      <c r="Z20" s="69"/>
      <c r="AA20" s="69"/>
      <c r="AB20" s="61"/>
      <c r="AC20" s="103"/>
      <c r="AD20" s="56"/>
      <c r="AE20" s="77" t="s">
        <v>66</v>
      </c>
      <c r="AF20" s="59" t="s">
        <v>44</v>
      </c>
      <c r="AG20" s="104">
        <v>8.0</v>
      </c>
      <c r="AH20" s="101">
        <v>50.0</v>
      </c>
      <c r="AI20" s="101">
        <v>5013.0</v>
      </c>
      <c r="AJ20" s="59">
        <v>2.0</v>
      </c>
      <c r="AK20" s="61"/>
      <c r="AL20" s="100" t="str">
        <f t="shared" ref="AL20:AM20" si="94">AE20</f>
        <v>Nový Jan</v>
      </c>
      <c r="AM20" s="101" t="str">
        <f t="shared" si="94"/>
        <v>O</v>
      </c>
      <c r="AN20" s="62">
        <v>13.0</v>
      </c>
      <c r="AO20" s="101">
        <v>55.0</v>
      </c>
      <c r="AP20" s="101">
        <v>5940.0</v>
      </c>
      <c r="AQ20" s="59">
        <v>1.0</v>
      </c>
      <c r="AR20" s="61"/>
      <c r="AS20" s="100" t="str">
        <f t="shared" ref="AS20:AT20" si="95">AL20</f>
        <v>Nový Jan</v>
      </c>
      <c r="AT20" s="101" t="str">
        <f t="shared" si="95"/>
        <v>O</v>
      </c>
      <c r="AU20" s="62">
        <v>4.0</v>
      </c>
      <c r="AV20" s="101">
        <v>25.0</v>
      </c>
      <c r="AW20" s="101">
        <v>2931.0</v>
      </c>
      <c r="AX20" s="59">
        <v>4.0</v>
      </c>
      <c r="AY20" s="61"/>
      <c r="AZ20" s="68"/>
      <c r="BA20" s="69"/>
      <c r="BB20" s="69"/>
      <c r="BC20" s="61"/>
      <c r="BD20" s="68"/>
      <c r="BE20" s="69"/>
      <c r="BF20" s="69"/>
      <c r="BG20" s="61"/>
      <c r="BH20" s="70"/>
      <c r="BI20" s="71"/>
      <c r="BJ20" s="71"/>
      <c r="BK20" s="105" t="str">
        <f t="shared" si="12"/>
        <v>46</v>
      </c>
      <c r="BL20" s="106" t="str">
        <f t="shared" si="13"/>
        <v>46</v>
      </c>
      <c r="BM20" s="106" t="str">
        <f t="shared" si="14"/>
        <v>46</v>
      </c>
      <c r="BN20" s="106" t="str">
        <f t="shared" si="15"/>
        <v>44</v>
      </c>
      <c r="BO20" s="106" t="str">
        <f t="shared" si="16"/>
        <v>46</v>
      </c>
      <c r="BP20" s="106" t="str">
        <f t="shared" si="17"/>
        <v>40</v>
      </c>
      <c r="BQ20" s="107" t="str">
        <f t="shared" si="18"/>
        <v>268</v>
      </c>
    </row>
    <row r="21" ht="15.0" customHeight="1">
      <c r="A21" s="108" t="s">
        <v>67</v>
      </c>
      <c r="B21" s="75" t="str">
        <f>'Rozpisky extraliga '!D107</f>
        <v>MO Slatiňany</v>
      </c>
      <c r="C21" s="76"/>
      <c r="D21" s="109" t="s">
        <v>106</v>
      </c>
      <c r="E21" s="110" t="s">
        <v>43</v>
      </c>
      <c r="F21" s="111">
        <v>7.0</v>
      </c>
      <c r="G21" s="110">
        <v>20.0</v>
      </c>
      <c r="H21" s="110">
        <v>1638.0</v>
      </c>
      <c r="I21" s="78">
        <v>12.0</v>
      </c>
      <c r="J21" s="81" t="str">
        <f>SUM(I21:I22)</f>
        <v>23</v>
      </c>
      <c r="K21" s="109" t="str">
        <f t="shared" ref="K21:L21" si="96">D21</f>
        <v>Brůžek Pavel</v>
      </c>
      <c r="L21" s="110" t="str">
        <f t="shared" si="96"/>
        <v>R</v>
      </c>
      <c r="M21" s="82">
        <v>12.0</v>
      </c>
      <c r="N21" s="110">
        <v>26.0</v>
      </c>
      <c r="O21" s="110">
        <v>3740.0</v>
      </c>
      <c r="P21" s="78">
        <v>8.0</v>
      </c>
      <c r="Q21" s="81" t="str">
        <f>SUM(P21:P22)</f>
        <v>21</v>
      </c>
      <c r="R21" s="109" t="str">
        <f t="shared" ref="R21:S21" si="97">K21</f>
        <v>Brůžek Pavel</v>
      </c>
      <c r="S21" s="110" t="str">
        <f t="shared" si="97"/>
        <v>R</v>
      </c>
      <c r="T21" s="82">
        <v>3.0</v>
      </c>
      <c r="U21" s="110">
        <v>14.0</v>
      </c>
      <c r="V21" s="110">
        <v>2183.0</v>
      </c>
      <c r="W21" s="78">
        <v>11.0</v>
      </c>
      <c r="X21" s="83" t="str">
        <f>SUM(W21:W22)</f>
        <v>17</v>
      </c>
      <c r="Y21" s="84" t="str">
        <f t="shared" ref="Y21:Z21" si="98">G21+N21+G22+N22+U21+U22</f>
        <v>126</v>
      </c>
      <c r="Z21" s="85" t="str">
        <f t="shared" si="98"/>
        <v>15466</v>
      </c>
      <c r="AA21" s="86" t="str">
        <f>J21+Q21+X21</f>
        <v>61</v>
      </c>
      <c r="AB21" s="87" t="str">
        <f>RANK(BH21,$BH$5:$BH$34,1)</f>
        <v>12</v>
      </c>
      <c r="AC21" s="113" t="s">
        <v>67</v>
      </c>
      <c r="AD21" s="89" t="str">
        <f>B21</f>
        <v>MO Slatiňany</v>
      </c>
      <c r="AE21" s="109" t="s">
        <v>106</v>
      </c>
      <c r="AF21" s="110" t="s">
        <v>43</v>
      </c>
      <c r="AG21" s="111">
        <v>13.0</v>
      </c>
      <c r="AH21" s="110">
        <v>29.0</v>
      </c>
      <c r="AI21" s="110">
        <v>3241.0</v>
      </c>
      <c r="AJ21" s="78">
        <v>1.0</v>
      </c>
      <c r="AK21" s="81" t="str">
        <f>SUM(AJ21:AJ22)</f>
        <v>12</v>
      </c>
      <c r="AL21" s="109" t="str">
        <f t="shared" ref="AL21:AM21" si="99">AE21</f>
        <v>Brůžek Pavel</v>
      </c>
      <c r="AM21" s="110" t="str">
        <f t="shared" si="99"/>
        <v>R</v>
      </c>
      <c r="AN21" s="82">
        <v>5.0</v>
      </c>
      <c r="AO21" s="110">
        <v>25.0</v>
      </c>
      <c r="AP21" s="110">
        <v>2671.0</v>
      </c>
      <c r="AQ21" s="78">
        <v>3.0</v>
      </c>
      <c r="AR21" s="81" t="str">
        <f>SUM(AQ21:AQ22)</f>
        <v>11</v>
      </c>
      <c r="AS21" s="109" t="str">
        <f t="shared" ref="AS21:AT21" si="100">AL21</f>
        <v>Brůžek Pavel</v>
      </c>
      <c r="AT21" s="110" t="str">
        <f t="shared" si="100"/>
        <v>R</v>
      </c>
      <c r="AU21" s="82">
        <v>9.0</v>
      </c>
      <c r="AV21" s="110">
        <v>3.0</v>
      </c>
      <c r="AW21" s="110">
        <v>136.0</v>
      </c>
      <c r="AX21" s="78">
        <v>12.0</v>
      </c>
      <c r="AY21" s="81" t="str">
        <f>SUM(AX21:AX22)</f>
        <v>25</v>
      </c>
      <c r="AZ21" s="84" t="str">
        <f t="shared" ref="AZ21:BA21" si="101">AH21+AO21+AH22+AO22+AV21+AV22</f>
        <v>108</v>
      </c>
      <c r="BA21" s="85" t="str">
        <f t="shared" si="101"/>
        <v>10330</v>
      </c>
      <c r="BB21" s="86" t="str">
        <f>AK21+AR21+AY21</f>
        <v>48</v>
      </c>
      <c r="BC21" s="87" t="str">
        <f>RANK(BI21,$BI$5:$BI$34,1)</f>
        <v>9</v>
      </c>
      <c r="BD21" s="90" t="str">
        <f t="shared" ref="BD21:BF21" si="102">Y21+AZ21</f>
        <v>234</v>
      </c>
      <c r="BE21" s="91" t="str">
        <f t="shared" si="102"/>
        <v>25796</v>
      </c>
      <c r="BF21" s="92" t="str">
        <f t="shared" si="102"/>
        <v>109</v>
      </c>
      <c r="BG21" s="93" t="str">
        <f>RANK(BJ21,$BJ$5:$BJ$34,1)</f>
        <v>11</v>
      </c>
      <c r="BH21" s="94" t="str">
        <f>SUM(AA21)+(-Z21/1000000000)</f>
        <v>60.999984534000</v>
      </c>
      <c r="BI21" s="95" t="str">
        <f>SUM(BB21)+(-BA21/1000000000)</f>
        <v>47.999989670000</v>
      </c>
      <c r="BJ21" s="95" t="str">
        <f>SUM(BF21)+(-BE21/1000000000)</f>
        <v>108.999974204000</v>
      </c>
      <c r="BK21" s="72" t="str">
        <f t="shared" si="12"/>
        <v>24</v>
      </c>
      <c r="BL21" s="19" t="str">
        <f t="shared" si="13"/>
        <v>32</v>
      </c>
      <c r="BM21" s="97" t="str">
        <f t="shared" si="14"/>
        <v>26</v>
      </c>
      <c r="BN21" s="19" t="str">
        <f t="shared" si="15"/>
        <v>46</v>
      </c>
      <c r="BO21" s="19" t="str">
        <f t="shared" si="16"/>
        <v>42</v>
      </c>
      <c r="BP21" s="97" t="str">
        <f t="shared" si="17"/>
        <v>24</v>
      </c>
      <c r="BQ21" s="73" t="str">
        <f t="shared" si="18"/>
        <v>194</v>
      </c>
    </row>
    <row r="22" ht="15.0" customHeight="1">
      <c r="A22" s="55"/>
      <c r="B22" s="119"/>
      <c r="C22" s="57"/>
      <c r="D22" s="58" t="s">
        <v>107</v>
      </c>
      <c r="E22" s="59" t="s">
        <v>44</v>
      </c>
      <c r="F22" s="114">
        <v>7.0</v>
      </c>
      <c r="G22" s="59">
        <v>25.0</v>
      </c>
      <c r="H22" s="59">
        <v>2596.0</v>
      </c>
      <c r="I22" s="59">
        <v>11.0</v>
      </c>
      <c r="J22" s="61"/>
      <c r="K22" s="58" t="str">
        <f t="shared" ref="K22:L22" si="103">D22</f>
        <v>Zábranský Kamil</v>
      </c>
      <c r="L22" s="59" t="str">
        <f t="shared" si="103"/>
        <v>O</v>
      </c>
      <c r="M22" s="62">
        <v>12.0</v>
      </c>
      <c r="N22" s="59">
        <v>17.0</v>
      </c>
      <c r="O22" s="59">
        <v>1975.0</v>
      </c>
      <c r="P22" s="59">
        <v>13.0</v>
      </c>
      <c r="Q22" s="61"/>
      <c r="R22" s="58" t="str">
        <f t="shared" ref="R22:S22" si="104">K22</f>
        <v>Zábranský Kamil</v>
      </c>
      <c r="S22" s="59" t="str">
        <f t="shared" si="104"/>
        <v>O</v>
      </c>
      <c r="T22" s="62">
        <v>3.0</v>
      </c>
      <c r="U22" s="59">
        <v>24.0</v>
      </c>
      <c r="V22" s="59">
        <v>3334.0</v>
      </c>
      <c r="W22" s="59">
        <v>6.0</v>
      </c>
      <c r="X22" s="63"/>
      <c r="Y22" s="68"/>
      <c r="Z22" s="69"/>
      <c r="AA22" s="69"/>
      <c r="AB22" s="61"/>
      <c r="AC22" s="66"/>
      <c r="AD22" s="56"/>
      <c r="AE22" s="58" t="s">
        <v>107</v>
      </c>
      <c r="AF22" s="59" t="s">
        <v>44</v>
      </c>
      <c r="AG22" s="114">
        <v>13.0</v>
      </c>
      <c r="AH22" s="59">
        <v>22.0</v>
      </c>
      <c r="AI22" s="59">
        <v>1801.0</v>
      </c>
      <c r="AJ22" s="59">
        <v>11.0</v>
      </c>
      <c r="AK22" s="61"/>
      <c r="AL22" s="58" t="str">
        <f t="shared" ref="AL22:AM22" si="105">AE22</f>
        <v>Zábranský Kamil</v>
      </c>
      <c r="AM22" s="59" t="str">
        <f t="shared" si="105"/>
        <v>O</v>
      </c>
      <c r="AN22" s="62">
        <v>5.0</v>
      </c>
      <c r="AO22" s="59">
        <v>19.0</v>
      </c>
      <c r="AP22" s="59">
        <v>2125.0</v>
      </c>
      <c r="AQ22" s="59">
        <v>8.0</v>
      </c>
      <c r="AR22" s="61"/>
      <c r="AS22" s="58" t="str">
        <f t="shared" ref="AS22:AT22" si="106">AL22</f>
        <v>Zábranský Kamil</v>
      </c>
      <c r="AT22" s="59" t="str">
        <f t="shared" si="106"/>
        <v>O</v>
      </c>
      <c r="AU22" s="62">
        <v>9.0</v>
      </c>
      <c r="AV22" s="59">
        <v>10.0</v>
      </c>
      <c r="AW22" s="59">
        <v>356.0</v>
      </c>
      <c r="AX22" s="59">
        <v>13.0</v>
      </c>
      <c r="AY22" s="61"/>
      <c r="AZ22" s="68"/>
      <c r="BA22" s="69"/>
      <c r="BB22" s="69"/>
      <c r="BC22" s="61"/>
      <c r="BD22" s="68"/>
      <c r="BE22" s="69"/>
      <c r="BF22" s="69"/>
      <c r="BG22" s="61"/>
      <c r="BH22" s="70"/>
      <c r="BI22" s="71"/>
      <c r="BJ22" s="71"/>
      <c r="BK22" s="72" t="str">
        <f t="shared" si="12"/>
        <v>26</v>
      </c>
      <c r="BL22" s="19" t="str">
        <f t="shared" si="13"/>
        <v>22</v>
      </c>
      <c r="BM22" s="106" t="str">
        <f t="shared" si="14"/>
        <v>36</v>
      </c>
      <c r="BN22" s="19" t="str">
        <f t="shared" si="15"/>
        <v>26</v>
      </c>
      <c r="BO22" s="19" t="str">
        <f t="shared" si="16"/>
        <v>32</v>
      </c>
      <c r="BP22" s="106" t="str">
        <f t="shared" si="17"/>
        <v>22</v>
      </c>
      <c r="BQ22" s="73" t="str">
        <f t="shared" si="18"/>
        <v>164</v>
      </c>
    </row>
    <row r="23" ht="15.0" customHeight="1">
      <c r="A23" s="74" t="s">
        <v>70</v>
      </c>
      <c r="B23" s="75" t="str">
        <f>'Rozpisky extraliga '!D120</f>
        <v>MO ČRS CHOCEŇ</v>
      </c>
      <c r="C23" s="76"/>
      <c r="D23" s="77" t="s">
        <v>108</v>
      </c>
      <c r="E23" s="110" t="s">
        <v>43</v>
      </c>
      <c r="F23" s="79">
        <v>10.0</v>
      </c>
      <c r="G23" s="78">
        <v>7.0</v>
      </c>
      <c r="H23" s="78">
        <v>1265.0</v>
      </c>
      <c r="I23" s="78">
        <v>13.0</v>
      </c>
      <c r="J23" s="81" t="str">
        <f>SUM(I23:I24)</f>
        <v>26</v>
      </c>
      <c r="K23" s="77" t="str">
        <f t="shared" ref="K23:L23" si="107">D23</f>
        <v>Jelínek Jaroslav</v>
      </c>
      <c r="L23" s="78" t="str">
        <f t="shared" si="107"/>
        <v>R</v>
      </c>
      <c r="M23" s="82">
        <v>2.0</v>
      </c>
      <c r="N23" s="78">
        <v>5.0</v>
      </c>
      <c r="O23" s="78">
        <v>805.0</v>
      </c>
      <c r="P23" s="78">
        <v>13.0</v>
      </c>
      <c r="Q23" s="81" t="str">
        <f>SUM(P23:P24)</f>
        <v>23</v>
      </c>
      <c r="R23" s="77" t="str">
        <f t="shared" ref="R23:S23" si="108">K23</f>
        <v>Jelínek Jaroslav</v>
      </c>
      <c r="S23" s="78" t="str">
        <f t="shared" si="108"/>
        <v>R</v>
      </c>
      <c r="T23" s="82">
        <v>6.0</v>
      </c>
      <c r="U23" s="78">
        <v>3.0</v>
      </c>
      <c r="V23" s="78">
        <v>331.0</v>
      </c>
      <c r="W23" s="78">
        <v>13.0</v>
      </c>
      <c r="X23" s="83" t="str">
        <f>SUM(W23:W24)</f>
        <v>17</v>
      </c>
      <c r="Y23" s="84" t="str">
        <f t="shared" ref="Y23:Z23" si="109">G23+N23+G24+N24+U23+U24</f>
        <v>81</v>
      </c>
      <c r="Z23" s="85" t="str">
        <f t="shared" si="109"/>
        <v>10766</v>
      </c>
      <c r="AA23" s="86" t="str">
        <f>J23+Q23+X23</f>
        <v>66</v>
      </c>
      <c r="AB23" s="87" t="str">
        <f>RANK(BH23,$BH$5:$BH$34,1)</f>
        <v>13</v>
      </c>
      <c r="AC23" s="88" t="s">
        <v>70</v>
      </c>
      <c r="AD23" s="115" t="str">
        <f>B23</f>
        <v>MO ČRS CHOCEŇ</v>
      </c>
      <c r="AE23" s="77" t="s">
        <v>108</v>
      </c>
      <c r="AF23" s="110" t="s">
        <v>43</v>
      </c>
      <c r="AG23" s="79">
        <v>7.0</v>
      </c>
      <c r="AH23" s="78">
        <v>2.0</v>
      </c>
      <c r="AI23" s="78">
        <v>361.0</v>
      </c>
      <c r="AJ23" s="78">
        <v>13.0</v>
      </c>
      <c r="AK23" s="81" t="str">
        <f>SUM(AJ23:AJ24)</f>
        <v>25</v>
      </c>
      <c r="AL23" s="77" t="str">
        <f t="shared" ref="AL23:AM23" si="110">AE23</f>
        <v>Jelínek Jaroslav</v>
      </c>
      <c r="AM23" s="78" t="str">
        <f t="shared" si="110"/>
        <v>R</v>
      </c>
      <c r="AN23" s="82">
        <v>12.0</v>
      </c>
      <c r="AO23" s="78">
        <v>2.0</v>
      </c>
      <c r="AP23" s="78">
        <v>2.0</v>
      </c>
      <c r="AQ23" s="78">
        <v>13.0</v>
      </c>
      <c r="AR23" s="81" t="str">
        <f>SUM(AQ23:AQ24)</f>
        <v>18</v>
      </c>
      <c r="AS23" s="77" t="str">
        <f t="shared" ref="AS23:AT23" si="111">AL23</f>
        <v>Jelínek Jaroslav</v>
      </c>
      <c r="AT23" s="78" t="str">
        <f t="shared" si="111"/>
        <v>R</v>
      </c>
      <c r="AU23" s="82">
        <v>3.0</v>
      </c>
      <c r="AV23" s="78">
        <v>4.0</v>
      </c>
      <c r="AW23" s="78">
        <v>130.0</v>
      </c>
      <c r="AX23" s="78">
        <v>13.0</v>
      </c>
      <c r="AY23" s="81" t="str">
        <f>SUM(AX23:AX24)</f>
        <v>23</v>
      </c>
      <c r="AZ23" s="84" t="str">
        <f t="shared" ref="AZ23:BA23" si="112">AH23+AO23+AH24+AO24+AV23+AV24</f>
        <v>63</v>
      </c>
      <c r="BA23" s="85" t="str">
        <f t="shared" si="112"/>
        <v>6635</v>
      </c>
      <c r="BB23" s="86" t="str">
        <f>AK23+AR23+AY23</f>
        <v>66</v>
      </c>
      <c r="BC23" s="87" t="str">
        <f>RANK(BI23,$BI$5:$BI$34,1)</f>
        <v>13</v>
      </c>
      <c r="BD23" s="90" t="str">
        <f t="shared" ref="BD23:BF23" si="113">Y23+AZ23</f>
        <v>144</v>
      </c>
      <c r="BE23" s="91" t="str">
        <f t="shared" si="113"/>
        <v>17401</v>
      </c>
      <c r="BF23" s="92" t="str">
        <f t="shared" si="113"/>
        <v>132</v>
      </c>
      <c r="BG23" s="93" t="str">
        <f>RANK(BJ23,$BJ$5:$BJ$34,1)</f>
        <v>13</v>
      </c>
      <c r="BH23" s="94" t="str">
        <f>SUM(AA23)+(-Z23/1000000000)</f>
        <v>65.999989234000</v>
      </c>
      <c r="BI23" s="95" t="str">
        <f>SUM(BB23)+(-BA23/1000000000)</f>
        <v>65.999993365000</v>
      </c>
      <c r="BJ23" s="95" t="str">
        <f>SUM(BF23)+(-BE23/1000000000)</f>
        <v>131.999982599000</v>
      </c>
      <c r="BK23" s="96" t="str">
        <f t="shared" si="12"/>
        <v>22</v>
      </c>
      <c r="BL23" s="97" t="str">
        <f t="shared" si="13"/>
        <v>22</v>
      </c>
      <c r="BM23" s="97" t="str">
        <f t="shared" si="14"/>
        <v>22</v>
      </c>
      <c r="BN23" s="97" t="str">
        <f t="shared" si="15"/>
        <v>22</v>
      </c>
      <c r="BO23" s="97" t="str">
        <f t="shared" si="16"/>
        <v>22</v>
      </c>
      <c r="BP23" s="97" t="str">
        <f t="shared" si="17"/>
        <v>22</v>
      </c>
      <c r="BQ23" s="98" t="str">
        <f t="shared" si="18"/>
        <v>132</v>
      </c>
    </row>
    <row r="24" ht="15.0" customHeight="1">
      <c r="A24" s="99"/>
      <c r="B24" s="56"/>
      <c r="C24" s="57"/>
      <c r="D24" s="58" t="s">
        <v>71</v>
      </c>
      <c r="E24" s="59" t="s">
        <v>44</v>
      </c>
      <c r="F24" s="104">
        <v>10.0</v>
      </c>
      <c r="G24" s="101">
        <v>12.0</v>
      </c>
      <c r="H24" s="101">
        <v>1673.0</v>
      </c>
      <c r="I24" s="101">
        <v>13.0</v>
      </c>
      <c r="J24" s="61"/>
      <c r="K24" s="100" t="str">
        <f t="shared" ref="K24:L24" si="114">D24</f>
        <v>Pavlíček Tomáš</v>
      </c>
      <c r="L24" s="101" t="str">
        <f t="shared" si="114"/>
        <v>O</v>
      </c>
      <c r="M24" s="62">
        <v>2.0</v>
      </c>
      <c r="N24" s="101">
        <v>24.0</v>
      </c>
      <c r="O24" s="101">
        <v>2889.0</v>
      </c>
      <c r="P24" s="101">
        <v>10.0</v>
      </c>
      <c r="Q24" s="61"/>
      <c r="R24" s="100" t="str">
        <f t="shared" ref="R24:S24" si="115">K24</f>
        <v>Pavlíček Tomáš</v>
      </c>
      <c r="S24" s="101" t="str">
        <f t="shared" si="115"/>
        <v>O</v>
      </c>
      <c r="T24" s="62">
        <v>6.0</v>
      </c>
      <c r="U24" s="101">
        <v>30.0</v>
      </c>
      <c r="V24" s="101">
        <v>3803.0</v>
      </c>
      <c r="W24" s="101">
        <v>4.0</v>
      </c>
      <c r="X24" s="63"/>
      <c r="Y24" s="68"/>
      <c r="Z24" s="69"/>
      <c r="AA24" s="69"/>
      <c r="AB24" s="61"/>
      <c r="AC24" s="103"/>
      <c r="AD24" s="56"/>
      <c r="AE24" s="58" t="s">
        <v>71</v>
      </c>
      <c r="AF24" s="59" t="s">
        <v>44</v>
      </c>
      <c r="AG24" s="104">
        <v>7.0</v>
      </c>
      <c r="AH24" s="101">
        <v>14.0</v>
      </c>
      <c r="AI24" s="101">
        <v>1799.0</v>
      </c>
      <c r="AJ24" s="101">
        <v>12.0</v>
      </c>
      <c r="AK24" s="61"/>
      <c r="AL24" s="100" t="str">
        <f t="shared" ref="AL24:AM24" si="116">AE24</f>
        <v>Pavlíček Tomáš</v>
      </c>
      <c r="AM24" s="101" t="str">
        <f t="shared" si="116"/>
        <v>O</v>
      </c>
      <c r="AN24" s="62">
        <v>12.0</v>
      </c>
      <c r="AO24" s="101">
        <v>26.0</v>
      </c>
      <c r="AP24" s="101">
        <v>2684.0</v>
      </c>
      <c r="AQ24" s="101">
        <v>5.0</v>
      </c>
      <c r="AR24" s="61"/>
      <c r="AS24" s="100" t="str">
        <f t="shared" ref="AS24:AT24" si="117">AL24</f>
        <v>Pavlíček Tomáš</v>
      </c>
      <c r="AT24" s="101" t="str">
        <f t="shared" si="117"/>
        <v>O</v>
      </c>
      <c r="AU24" s="62">
        <v>3.0</v>
      </c>
      <c r="AV24" s="101">
        <v>15.0</v>
      </c>
      <c r="AW24" s="101">
        <v>1659.0</v>
      </c>
      <c r="AX24" s="101">
        <v>10.0</v>
      </c>
      <c r="AY24" s="61"/>
      <c r="AZ24" s="68"/>
      <c r="BA24" s="69"/>
      <c r="BB24" s="69"/>
      <c r="BC24" s="61"/>
      <c r="BD24" s="68"/>
      <c r="BE24" s="69"/>
      <c r="BF24" s="69"/>
      <c r="BG24" s="61"/>
      <c r="BH24" s="70"/>
      <c r="BI24" s="71"/>
      <c r="BJ24" s="71"/>
      <c r="BK24" s="105" t="str">
        <f t="shared" si="12"/>
        <v>22</v>
      </c>
      <c r="BL24" s="106" t="str">
        <f t="shared" si="13"/>
        <v>28</v>
      </c>
      <c r="BM24" s="106" t="str">
        <f t="shared" si="14"/>
        <v>40</v>
      </c>
      <c r="BN24" s="106" t="str">
        <f t="shared" si="15"/>
        <v>24</v>
      </c>
      <c r="BO24" s="106" t="str">
        <f t="shared" si="16"/>
        <v>38</v>
      </c>
      <c r="BP24" s="106" t="str">
        <f t="shared" si="17"/>
        <v>28</v>
      </c>
      <c r="BQ24" s="107" t="str">
        <f t="shared" si="18"/>
        <v>180</v>
      </c>
    </row>
    <row r="25" ht="15.0" customHeight="1">
      <c r="A25" s="108" t="s">
        <v>73</v>
      </c>
      <c r="B25" s="75" t="str">
        <f>'Rozpisky extraliga '!D133</f>
        <v>Fun-fishing MO ČRS Tábor</v>
      </c>
      <c r="C25" s="120" t="s">
        <v>44</v>
      </c>
      <c r="D25" s="77"/>
      <c r="E25" s="110"/>
      <c r="F25" s="111"/>
      <c r="G25" s="110"/>
      <c r="H25" s="110"/>
      <c r="I25" s="110">
        <v>17.0</v>
      </c>
      <c r="J25" s="81" t="str">
        <f>SUM(I25:I26)</f>
        <v>34</v>
      </c>
      <c r="K25" s="109" t="str">
        <f t="shared" ref="K25:L25" si="118">D25</f>
        <v/>
      </c>
      <c r="L25" s="110" t="str">
        <f t="shared" si="118"/>
        <v/>
      </c>
      <c r="M25" s="82"/>
      <c r="N25" s="110"/>
      <c r="O25" s="110"/>
      <c r="P25" s="110">
        <v>17.0</v>
      </c>
      <c r="Q25" s="81" t="str">
        <f>SUM(P25:P26)</f>
        <v>34</v>
      </c>
      <c r="R25" s="109" t="str">
        <f t="shared" ref="R25:S25" si="119">K25</f>
        <v/>
      </c>
      <c r="S25" s="110" t="str">
        <f t="shared" si="119"/>
        <v/>
      </c>
      <c r="T25" s="82"/>
      <c r="U25" s="110"/>
      <c r="V25" s="110"/>
      <c r="W25" s="110">
        <v>17.0</v>
      </c>
      <c r="X25" s="83" t="str">
        <f>SUM(W25:W26)</f>
        <v>34</v>
      </c>
      <c r="Y25" s="84" t="str">
        <f t="shared" ref="Y25:Z25" si="120">G25+N25+G26+N26+U25+U26</f>
        <v>0</v>
      </c>
      <c r="Z25" s="85" t="str">
        <f t="shared" si="120"/>
        <v>0</v>
      </c>
      <c r="AA25" s="86" t="str">
        <f>J25+Q25+X25</f>
        <v>102</v>
      </c>
      <c r="AB25" s="87" t="str">
        <f>RANK(BH25,$BH$5:$BH$34,1)</f>
        <v>14</v>
      </c>
      <c r="AC25" s="113" t="s">
        <v>73</v>
      </c>
      <c r="AD25" s="89" t="str">
        <f>B25</f>
        <v>Fun-fishing MO ČRS Tábor</v>
      </c>
      <c r="AE25" s="77"/>
      <c r="AF25" s="110"/>
      <c r="AG25" s="111"/>
      <c r="AH25" s="110"/>
      <c r="AI25" s="110"/>
      <c r="AJ25" s="110">
        <v>17.0</v>
      </c>
      <c r="AK25" s="81" t="str">
        <f>SUM(AJ25:AJ26)</f>
        <v>34</v>
      </c>
      <c r="AL25" s="109" t="str">
        <f t="shared" ref="AL25:AM25" si="121">AE25</f>
        <v/>
      </c>
      <c r="AM25" s="110" t="str">
        <f t="shared" si="121"/>
        <v/>
      </c>
      <c r="AN25" s="82"/>
      <c r="AO25" s="110"/>
      <c r="AP25" s="110"/>
      <c r="AQ25" s="110">
        <v>17.0</v>
      </c>
      <c r="AR25" s="81" t="str">
        <f>SUM(AQ25:AQ26)</f>
        <v>34</v>
      </c>
      <c r="AS25" s="109" t="str">
        <f t="shared" ref="AS25:AT25" si="122">AL25</f>
        <v/>
      </c>
      <c r="AT25" s="110" t="str">
        <f t="shared" si="122"/>
        <v/>
      </c>
      <c r="AU25" s="82"/>
      <c r="AV25" s="110"/>
      <c r="AW25" s="110"/>
      <c r="AX25" s="110">
        <v>17.0</v>
      </c>
      <c r="AY25" s="81" t="str">
        <f>SUM(AX25:AX26)</f>
        <v>34</v>
      </c>
      <c r="AZ25" s="84" t="str">
        <f t="shared" ref="AZ25:BA25" si="123">AH25+AO25+AH26+AO26+AV25+AV26</f>
        <v>0</v>
      </c>
      <c r="BA25" s="85" t="str">
        <f t="shared" si="123"/>
        <v>0</v>
      </c>
      <c r="BB25" s="86" t="str">
        <f>AK25+AR25+AY25</f>
        <v>102</v>
      </c>
      <c r="BC25" s="87" t="str">
        <f>RANK(BI25,$BI$5:$BI$34,1)</f>
        <v>14</v>
      </c>
      <c r="BD25" s="90" t="str">
        <f t="shared" ref="BD25:BF25" si="124">Y25+AZ25</f>
        <v>0</v>
      </c>
      <c r="BE25" s="91" t="str">
        <f t="shared" si="124"/>
        <v>0</v>
      </c>
      <c r="BF25" s="92" t="str">
        <f t="shared" si="124"/>
        <v>204</v>
      </c>
      <c r="BG25" s="93" t="str">
        <f>RANK(BJ25,$BJ$5:$BJ$34,1)</f>
        <v>14</v>
      </c>
      <c r="BH25" s="94" t="str">
        <f>SUM(AA25)+(-Z25/1000000000)</f>
        <v>102.000000000000</v>
      </c>
      <c r="BI25" s="95" t="str">
        <f>SUM(BB25)+(-BA25/1000000000)</f>
        <v>102.000000000000</v>
      </c>
      <c r="BJ25" s="95" t="str">
        <f>SUM(BF25)+(-BE25/1000000000)</f>
        <v>204.000000000000</v>
      </c>
      <c r="BK25" s="72" t="str">
        <f t="shared" si="12"/>
        <v>14</v>
      </c>
      <c r="BL25" s="19" t="str">
        <f t="shared" si="13"/>
        <v>14</v>
      </c>
      <c r="BM25" s="97" t="str">
        <f t="shared" si="14"/>
        <v>14</v>
      </c>
      <c r="BN25" s="19" t="str">
        <f t="shared" si="15"/>
        <v>14</v>
      </c>
      <c r="BO25" s="19" t="str">
        <f t="shared" si="16"/>
        <v>14</v>
      </c>
      <c r="BP25" s="97" t="str">
        <f t="shared" si="17"/>
        <v>14</v>
      </c>
      <c r="BQ25" s="73" t="str">
        <f t="shared" si="18"/>
        <v>84</v>
      </c>
    </row>
    <row r="26" ht="15.0" customHeight="1">
      <c r="A26" s="55"/>
      <c r="B26" s="56"/>
      <c r="C26" s="121"/>
      <c r="D26" s="100"/>
      <c r="E26" s="59"/>
      <c r="F26" s="114"/>
      <c r="G26" s="59"/>
      <c r="H26" s="59"/>
      <c r="I26" s="59">
        <v>17.0</v>
      </c>
      <c r="J26" s="61"/>
      <c r="K26" s="58" t="str">
        <f t="shared" ref="K26:L26" si="125">D26</f>
        <v/>
      </c>
      <c r="L26" s="59" t="str">
        <f t="shared" si="125"/>
        <v/>
      </c>
      <c r="M26" s="62"/>
      <c r="N26" s="59"/>
      <c r="O26" s="59"/>
      <c r="P26" s="59">
        <v>17.0</v>
      </c>
      <c r="Q26" s="61"/>
      <c r="R26" s="58" t="str">
        <f t="shared" ref="R26:S26" si="126">K26</f>
        <v/>
      </c>
      <c r="S26" s="59" t="str">
        <f t="shared" si="126"/>
        <v/>
      </c>
      <c r="T26" s="62"/>
      <c r="U26" s="59"/>
      <c r="V26" s="59"/>
      <c r="W26" s="59">
        <v>17.0</v>
      </c>
      <c r="X26" s="63"/>
      <c r="Y26" s="68"/>
      <c r="Z26" s="69"/>
      <c r="AA26" s="69"/>
      <c r="AB26" s="61"/>
      <c r="AC26" s="66"/>
      <c r="AD26" s="56"/>
      <c r="AE26" s="100"/>
      <c r="AF26" s="59"/>
      <c r="AG26" s="114"/>
      <c r="AH26" s="59"/>
      <c r="AI26" s="59"/>
      <c r="AJ26" s="59">
        <v>17.0</v>
      </c>
      <c r="AK26" s="61"/>
      <c r="AL26" s="58" t="str">
        <f t="shared" ref="AL26:AM26" si="127">AE26</f>
        <v/>
      </c>
      <c r="AM26" s="59" t="str">
        <f t="shared" si="127"/>
        <v/>
      </c>
      <c r="AN26" s="62"/>
      <c r="AO26" s="59"/>
      <c r="AP26" s="59"/>
      <c r="AQ26" s="59">
        <v>17.0</v>
      </c>
      <c r="AR26" s="61"/>
      <c r="AS26" s="58" t="str">
        <f t="shared" ref="AS26:AT26" si="128">AL26</f>
        <v/>
      </c>
      <c r="AT26" s="59" t="str">
        <f t="shared" si="128"/>
        <v/>
      </c>
      <c r="AU26" s="62"/>
      <c r="AV26" s="59"/>
      <c r="AW26" s="59"/>
      <c r="AX26" s="59">
        <v>17.0</v>
      </c>
      <c r="AY26" s="61"/>
      <c r="AZ26" s="68"/>
      <c r="BA26" s="69"/>
      <c r="BB26" s="69"/>
      <c r="BC26" s="61"/>
      <c r="BD26" s="68"/>
      <c r="BE26" s="69"/>
      <c r="BF26" s="69"/>
      <c r="BG26" s="61"/>
      <c r="BH26" s="70"/>
      <c r="BI26" s="71"/>
      <c r="BJ26" s="71"/>
      <c r="BK26" s="72" t="str">
        <f t="shared" si="12"/>
        <v>14</v>
      </c>
      <c r="BL26" s="19" t="str">
        <f t="shared" si="13"/>
        <v>14</v>
      </c>
      <c r="BM26" s="106" t="str">
        <f t="shared" si="14"/>
        <v>14</v>
      </c>
      <c r="BN26" s="19" t="str">
        <f t="shared" si="15"/>
        <v>14</v>
      </c>
      <c r="BO26" s="19" t="str">
        <f t="shared" si="16"/>
        <v>14</v>
      </c>
      <c r="BP26" s="106" t="str">
        <f t="shared" si="17"/>
        <v>14</v>
      </c>
      <c r="BQ26" s="73" t="str">
        <f t="shared" si="18"/>
        <v>84</v>
      </c>
    </row>
    <row r="27" ht="15.0" customHeight="1">
      <c r="A27" s="74" t="s">
        <v>74</v>
      </c>
      <c r="B27" s="75" t="str">
        <f>'Rozpisky extraliga '!D146</f>
        <v>JK team MO ČRS Mladá Boleslav</v>
      </c>
      <c r="C27" s="76"/>
      <c r="D27" s="109" t="s">
        <v>109</v>
      </c>
      <c r="E27" s="110" t="s">
        <v>43</v>
      </c>
      <c r="F27" s="111">
        <v>11.0</v>
      </c>
      <c r="G27" s="110">
        <v>32.0</v>
      </c>
      <c r="H27" s="110">
        <v>3750.0</v>
      </c>
      <c r="I27" s="78">
        <v>6.0</v>
      </c>
      <c r="J27" s="81" t="str">
        <f>SUM(I27:I28)</f>
        <v>14</v>
      </c>
      <c r="K27" s="77" t="str">
        <f t="shared" ref="K27:L27" si="129">D27</f>
        <v>Havel Ondřej</v>
      </c>
      <c r="L27" s="78" t="str">
        <f t="shared" si="129"/>
        <v>R</v>
      </c>
      <c r="M27" s="82">
        <v>3.0</v>
      </c>
      <c r="N27" s="110">
        <v>24.0</v>
      </c>
      <c r="O27" s="110">
        <v>3286.0</v>
      </c>
      <c r="P27" s="78">
        <v>10.0</v>
      </c>
      <c r="Q27" s="81" t="str">
        <f>SUM(P27:P28)</f>
        <v>12</v>
      </c>
      <c r="R27" s="77" t="str">
        <f t="shared" ref="R27:S27" si="130">K27</f>
        <v>Havel Ondřej</v>
      </c>
      <c r="S27" s="78" t="str">
        <f t="shared" si="130"/>
        <v>R</v>
      </c>
      <c r="T27" s="82">
        <v>7.0</v>
      </c>
      <c r="U27" s="110">
        <v>16.0</v>
      </c>
      <c r="V27" s="110">
        <v>1428.0</v>
      </c>
      <c r="W27" s="78">
        <v>12.0</v>
      </c>
      <c r="X27" s="83" t="str">
        <f>SUM(W27:W28)</f>
        <v>15</v>
      </c>
      <c r="Y27" s="84" t="str">
        <f t="shared" ref="Y27:Z27" si="131">G27+N27+G28+N28+U27+U28</f>
        <v>192</v>
      </c>
      <c r="Z27" s="85" t="str">
        <f t="shared" si="131"/>
        <v>21888</v>
      </c>
      <c r="AA27" s="86" t="str">
        <f>J27+Q27+X27</f>
        <v>41</v>
      </c>
      <c r="AB27" s="87" t="str">
        <f>RANK(BH27,$BH$5:$BH$34,1)</f>
        <v>7</v>
      </c>
      <c r="AC27" s="88" t="s">
        <v>74</v>
      </c>
      <c r="AD27" s="89" t="str">
        <f>B27</f>
        <v>JK team MO ČRS Mladá Boleslav</v>
      </c>
      <c r="AE27" s="109" t="s">
        <v>109</v>
      </c>
      <c r="AF27" s="110" t="s">
        <v>43</v>
      </c>
      <c r="AG27" s="79">
        <v>10.0</v>
      </c>
      <c r="AH27" s="78">
        <v>15.0</v>
      </c>
      <c r="AI27" s="78">
        <v>2330.0</v>
      </c>
      <c r="AJ27" s="78">
        <v>6.0</v>
      </c>
      <c r="AK27" s="81" t="str">
        <f>SUM(AJ27:AJ28)</f>
        <v>12</v>
      </c>
      <c r="AL27" s="77" t="str">
        <f t="shared" ref="AL27:AM27" si="132">AE27</f>
        <v>Havel Ondřej</v>
      </c>
      <c r="AM27" s="78" t="str">
        <f t="shared" si="132"/>
        <v>R</v>
      </c>
      <c r="AN27" s="82">
        <v>2.0</v>
      </c>
      <c r="AO27" s="110">
        <v>6.0</v>
      </c>
      <c r="AP27" s="110">
        <v>931.0</v>
      </c>
      <c r="AQ27" s="78">
        <v>8.0</v>
      </c>
      <c r="AR27" s="81" t="str">
        <f>SUM(AQ27:AQ28)</f>
        <v>12</v>
      </c>
      <c r="AS27" s="77" t="str">
        <f t="shared" ref="AS27:AT27" si="133">AL27</f>
        <v>Havel Ondřej</v>
      </c>
      <c r="AT27" s="78" t="str">
        <f t="shared" si="133"/>
        <v>R</v>
      </c>
      <c r="AU27" s="82">
        <v>6.0</v>
      </c>
      <c r="AV27" s="110">
        <v>11.0</v>
      </c>
      <c r="AW27" s="110">
        <v>1090.0</v>
      </c>
      <c r="AX27" s="78">
        <v>8.0</v>
      </c>
      <c r="AY27" s="81" t="str">
        <f>SUM(AX27:AX28)</f>
        <v>15</v>
      </c>
      <c r="AZ27" s="84" t="str">
        <f t="shared" ref="AZ27:BA27" si="134">AH27+AO27+AH28+AO28+AV27+AV28</f>
        <v>110</v>
      </c>
      <c r="BA27" s="85" t="str">
        <f t="shared" si="134"/>
        <v>12301</v>
      </c>
      <c r="BB27" s="86" t="str">
        <f>AK27+AR27+AY27</f>
        <v>39</v>
      </c>
      <c r="BC27" s="87" t="str">
        <f>RANK(BI27,$BI$5:$BI$34,1)</f>
        <v>6</v>
      </c>
      <c r="BD27" s="90" t="str">
        <f t="shared" ref="BD27:BF27" si="135">Y27+AZ27</f>
        <v>302</v>
      </c>
      <c r="BE27" s="91" t="str">
        <f t="shared" si="135"/>
        <v>34189</v>
      </c>
      <c r="BF27" s="92" t="str">
        <f t="shared" si="135"/>
        <v>80</v>
      </c>
      <c r="BG27" s="93" t="str">
        <f>RANK(BJ27,$BJ$5:$BJ$34,1)</f>
        <v>7</v>
      </c>
      <c r="BH27" s="94" t="str">
        <f>SUM(AA27)+(-Z27/1000000000)</f>
        <v>40.999978112000</v>
      </c>
      <c r="BI27" s="95" t="str">
        <f>SUM(BB27)+(-BA27/1000000000)</f>
        <v>38.999987699000</v>
      </c>
      <c r="BJ27" s="95" t="str">
        <f>SUM(BF27)+(-BE27/1000000000)</f>
        <v>79.999965811000</v>
      </c>
      <c r="BK27" s="96" t="str">
        <f t="shared" si="12"/>
        <v>36</v>
      </c>
      <c r="BL27" s="97" t="str">
        <f t="shared" si="13"/>
        <v>28</v>
      </c>
      <c r="BM27" s="97" t="str">
        <f t="shared" si="14"/>
        <v>24</v>
      </c>
      <c r="BN27" s="97" t="str">
        <f t="shared" si="15"/>
        <v>36</v>
      </c>
      <c r="BO27" s="97" t="str">
        <f t="shared" si="16"/>
        <v>32</v>
      </c>
      <c r="BP27" s="97" t="str">
        <f t="shared" si="17"/>
        <v>32</v>
      </c>
      <c r="BQ27" s="98" t="str">
        <f t="shared" si="18"/>
        <v>188</v>
      </c>
    </row>
    <row r="28" ht="15.0" customHeight="1">
      <c r="A28" s="99"/>
      <c r="B28" s="56"/>
      <c r="C28" s="57"/>
      <c r="D28" s="58" t="s">
        <v>77</v>
      </c>
      <c r="E28" s="59" t="s">
        <v>44</v>
      </c>
      <c r="F28" s="114">
        <v>11.0</v>
      </c>
      <c r="G28" s="59">
        <v>38.0</v>
      </c>
      <c r="H28" s="59">
        <v>3703.0</v>
      </c>
      <c r="I28" s="101">
        <v>8.0</v>
      </c>
      <c r="J28" s="61"/>
      <c r="K28" s="100" t="str">
        <f t="shared" ref="K28:L28" si="136">D28</f>
        <v>Frelich Karel</v>
      </c>
      <c r="L28" s="101" t="str">
        <f t="shared" si="136"/>
        <v>O</v>
      </c>
      <c r="M28" s="62">
        <v>3.0</v>
      </c>
      <c r="N28" s="59">
        <v>48.0</v>
      </c>
      <c r="O28" s="59">
        <v>5826.0</v>
      </c>
      <c r="P28" s="101">
        <v>2.0</v>
      </c>
      <c r="Q28" s="61"/>
      <c r="R28" s="100" t="str">
        <f t="shared" ref="R28:S28" si="137">K28</f>
        <v>Frelich Karel</v>
      </c>
      <c r="S28" s="101" t="str">
        <f t="shared" si="137"/>
        <v>O</v>
      </c>
      <c r="T28" s="62">
        <v>7.0</v>
      </c>
      <c r="U28" s="59">
        <v>34.0</v>
      </c>
      <c r="V28" s="59">
        <v>3895.0</v>
      </c>
      <c r="W28" s="101">
        <v>3.0</v>
      </c>
      <c r="X28" s="63"/>
      <c r="Y28" s="68"/>
      <c r="Z28" s="69"/>
      <c r="AA28" s="69"/>
      <c r="AB28" s="61"/>
      <c r="AC28" s="103"/>
      <c r="AD28" s="56"/>
      <c r="AE28" s="58" t="s">
        <v>77</v>
      </c>
      <c r="AF28" s="59" t="s">
        <v>44</v>
      </c>
      <c r="AG28" s="104">
        <v>10.0</v>
      </c>
      <c r="AH28" s="101">
        <v>29.0</v>
      </c>
      <c r="AI28" s="101">
        <v>3213.0</v>
      </c>
      <c r="AJ28" s="101">
        <v>6.0</v>
      </c>
      <c r="AK28" s="61"/>
      <c r="AL28" s="100" t="str">
        <f t="shared" ref="AL28:AM28" si="138">AE28</f>
        <v>Frelich Karel</v>
      </c>
      <c r="AM28" s="101" t="str">
        <f t="shared" si="138"/>
        <v>O</v>
      </c>
      <c r="AN28" s="62">
        <v>2.0</v>
      </c>
      <c r="AO28" s="59">
        <v>26.0</v>
      </c>
      <c r="AP28" s="59">
        <v>2819.0</v>
      </c>
      <c r="AQ28" s="101">
        <v>4.0</v>
      </c>
      <c r="AR28" s="61"/>
      <c r="AS28" s="100" t="str">
        <f t="shared" ref="AS28:AT28" si="139">AL28</f>
        <v>Frelich Karel</v>
      </c>
      <c r="AT28" s="101" t="str">
        <f t="shared" si="139"/>
        <v>O</v>
      </c>
      <c r="AU28" s="62">
        <v>6.0</v>
      </c>
      <c r="AV28" s="59">
        <v>23.0</v>
      </c>
      <c r="AW28" s="59">
        <v>1918.0</v>
      </c>
      <c r="AX28" s="101">
        <v>7.0</v>
      </c>
      <c r="AY28" s="61"/>
      <c r="AZ28" s="68"/>
      <c r="BA28" s="69"/>
      <c r="BB28" s="69"/>
      <c r="BC28" s="61"/>
      <c r="BD28" s="68"/>
      <c r="BE28" s="69"/>
      <c r="BF28" s="69"/>
      <c r="BG28" s="61"/>
      <c r="BH28" s="70"/>
      <c r="BI28" s="71"/>
      <c r="BJ28" s="71"/>
      <c r="BK28" s="105" t="str">
        <f t="shared" si="12"/>
        <v>32</v>
      </c>
      <c r="BL28" s="106" t="str">
        <f t="shared" si="13"/>
        <v>44</v>
      </c>
      <c r="BM28" s="106" t="str">
        <f t="shared" si="14"/>
        <v>42</v>
      </c>
      <c r="BN28" s="106" t="str">
        <f t="shared" si="15"/>
        <v>36</v>
      </c>
      <c r="BO28" s="106" t="str">
        <f t="shared" si="16"/>
        <v>40</v>
      </c>
      <c r="BP28" s="106" t="str">
        <f t="shared" si="17"/>
        <v>34</v>
      </c>
      <c r="BQ28" s="107" t="str">
        <f t="shared" si="18"/>
        <v>228</v>
      </c>
    </row>
    <row r="29" ht="15.0" customHeight="1">
      <c r="A29" s="108">
        <v>13.0</v>
      </c>
      <c r="B29" s="75" t="str">
        <f>'Rozpisky extraliga '!D159</f>
        <v>MO ČRS Hostivař POPY TEAM</v>
      </c>
      <c r="C29" s="76"/>
      <c r="D29" s="100" t="s">
        <v>78</v>
      </c>
      <c r="E29" s="110" t="s">
        <v>43</v>
      </c>
      <c r="F29" s="79">
        <v>5.0</v>
      </c>
      <c r="G29" s="78">
        <v>24.0</v>
      </c>
      <c r="H29" s="78">
        <v>3558.0</v>
      </c>
      <c r="I29" s="110">
        <v>7.0</v>
      </c>
      <c r="J29" s="81" t="str">
        <f>SUM(I29:I30)</f>
        <v>13</v>
      </c>
      <c r="K29" s="109" t="str">
        <f t="shared" ref="K29:L29" si="140">D29</f>
        <v>Mařík Ondřej</v>
      </c>
      <c r="L29" s="110" t="str">
        <f t="shared" si="140"/>
        <v>R</v>
      </c>
      <c r="M29" s="125">
        <v>10.0</v>
      </c>
      <c r="N29" s="78">
        <v>24.0</v>
      </c>
      <c r="O29" s="78">
        <v>2887.0</v>
      </c>
      <c r="P29" s="110">
        <v>11.0</v>
      </c>
      <c r="Q29" s="81" t="str">
        <f>SUM(P29:P30)</f>
        <v>20</v>
      </c>
      <c r="R29" s="109" t="str">
        <f t="shared" ref="R29:S29" si="141">K29</f>
        <v>Mařík Ondřej</v>
      </c>
      <c r="S29" s="110" t="str">
        <f t="shared" si="141"/>
        <v>R</v>
      </c>
      <c r="T29" s="125">
        <v>1.0</v>
      </c>
      <c r="U29" s="78">
        <v>20.0</v>
      </c>
      <c r="V29" s="78">
        <v>2712.0</v>
      </c>
      <c r="W29" s="110">
        <v>8.0</v>
      </c>
      <c r="X29" s="83" t="str">
        <f>SUM(W29:W30)</f>
        <v>10</v>
      </c>
      <c r="Y29" s="84" t="str">
        <f t="shared" ref="Y29:Z29" si="142">G29+N29+G30+N30+U29+U30</f>
        <v>173</v>
      </c>
      <c r="Z29" s="85" t="str">
        <f t="shared" si="142"/>
        <v>21660</v>
      </c>
      <c r="AA29" s="86" t="str">
        <f>J29+Q29+X29</f>
        <v>43</v>
      </c>
      <c r="AB29" s="87" t="str">
        <f>RANK(BH29,$BH$5:$BH$34,1)</f>
        <v>9</v>
      </c>
      <c r="AC29" s="113">
        <v>13.0</v>
      </c>
      <c r="AD29" s="115" t="str">
        <f>B29</f>
        <v>MO ČRS Hostivař POPY TEAM</v>
      </c>
      <c r="AE29" s="100" t="s">
        <v>78</v>
      </c>
      <c r="AF29" s="110" t="s">
        <v>44</v>
      </c>
      <c r="AG29" s="111">
        <v>3.0</v>
      </c>
      <c r="AH29" s="110">
        <v>21.0</v>
      </c>
      <c r="AI29" s="110">
        <v>2177.0</v>
      </c>
      <c r="AJ29" s="110">
        <v>10.0</v>
      </c>
      <c r="AK29" s="81" t="str">
        <f>SUM(AJ29:AJ30)</f>
        <v>19</v>
      </c>
      <c r="AL29" s="109" t="str">
        <f t="shared" ref="AL29:AM29" si="143">AE29</f>
        <v>Mařík Ondřej</v>
      </c>
      <c r="AM29" s="110" t="str">
        <f t="shared" si="143"/>
        <v>O</v>
      </c>
      <c r="AN29" s="125">
        <v>8.0</v>
      </c>
      <c r="AO29" s="78">
        <v>13.0</v>
      </c>
      <c r="AP29" s="78">
        <v>1338.0</v>
      </c>
      <c r="AQ29" s="110">
        <v>11.0</v>
      </c>
      <c r="AR29" s="81" t="str">
        <f>SUM(AQ29:AQ30)</f>
        <v>23</v>
      </c>
      <c r="AS29" s="109" t="str">
        <f t="shared" ref="AS29:AT29" si="144">AL29</f>
        <v>Mařík Ondřej</v>
      </c>
      <c r="AT29" s="110" t="str">
        <f t="shared" si="144"/>
        <v>O</v>
      </c>
      <c r="AU29" s="125">
        <v>12.0</v>
      </c>
      <c r="AV29" s="78">
        <v>27.0</v>
      </c>
      <c r="AW29" s="78">
        <v>3663.0</v>
      </c>
      <c r="AX29" s="110">
        <v>1.0</v>
      </c>
      <c r="AY29" s="81" t="str">
        <f>SUM(AX29:AX30)</f>
        <v>2</v>
      </c>
      <c r="AZ29" s="84" t="str">
        <f t="shared" ref="AZ29:BA29" si="145">AH29+AO29+AH30+AO30+AV29+AV30</f>
        <v>94</v>
      </c>
      <c r="BA29" s="85" t="str">
        <f t="shared" si="145"/>
        <v>11660</v>
      </c>
      <c r="BB29" s="86" t="str">
        <f>AK29+AR29+AY29</f>
        <v>44</v>
      </c>
      <c r="BC29" s="87" t="str">
        <f>RANK(BI29,$BI$5:$BI$34,1)</f>
        <v>7</v>
      </c>
      <c r="BD29" s="90" t="str">
        <f t="shared" ref="BD29:BF29" si="146">Y29+AZ29</f>
        <v>267</v>
      </c>
      <c r="BE29" s="91" t="str">
        <f t="shared" si="146"/>
        <v>33320</v>
      </c>
      <c r="BF29" s="92" t="str">
        <f t="shared" si="146"/>
        <v>87</v>
      </c>
      <c r="BG29" s="93" t="str">
        <f>RANK(BJ29,$BJ$5:$BJ$34,1)</f>
        <v>8</v>
      </c>
      <c r="BH29" s="94" t="str">
        <f>SUM(AA29)+(-Z29/1000000000)</f>
        <v>42.999978340000</v>
      </c>
      <c r="BI29" s="95" t="str">
        <f>SUM(BB29)+(-BA29/1000000000)</f>
        <v>43.999988340000</v>
      </c>
      <c r="BJ29" s="95" t="str">
        <f>SUM(BF29)+(-BE29/1000000000)</f>
        <v>86.999966680000</v>
      </c>
      <c r="BK29" s="72" t="str">
        <f t="shared" si="12"/>
        <v>34</v>
      </c>
      <c r="BL29" s="19" t="str">
        <f t="shared" si="13"/>
        <v>26</v>
      </c>
      <c r="BM29" s="97" t="str">
        <f t="shared" si="14"/>
        <v>32</v>
      </c>
      <c r="BN29" s="19" t="str">
        <f t="shared" si="15"/>
        <v>28</v>
      </c>
      <c r="BO29" s="19" t="str">
        <f t="shared" si="16"/>
        <v>26</v>
      </c>
      <c r="BP29" s="97" t="str">
        <f t="shared" si="17"/>
        <v>46</v>
      </c>
      <c r="BQ29" s="73" t="str">
        <f t="shared" si="18"/>
        <v>192</v>
      </c>
    </row>
    <row r="30" ht="15.0" customHeight="1">
      <c r="A30" s="55"/>
      <c r="B30" s="56"/>
      <c r="C30" s="57"/>
      <c r="D30" s="77" t="s">
        <v>79</v>
      </c>
      <c r="E30" s="59" t="s">
        <v>44</v>
      </c>
      <c r="F30" s="104">
        <v>5.0</v>
      </c>
      <c r="G30" s="101">
        <v>34.0</v>
      </c>
      <c r="H30" s="101">
        <v>3858.0</v>
      </c>
      <c r="I30" s="101">
        <v>6.0</v>
      </c>
      <c r="J30" s="61"/>
      <c r="K30" s="58" t="str">
        <f t="shared" ref="K30:L30" si="147">D30</f>
        <v>Popelář Michal</v>
      </c>
      <c r="L30" s="59" t="str">
        <f t="shared" si="147"/>
        <v>O</v>
      </c>
      <c r="M30" s="62">
        <v>10.0</v>
      </c>
      <c r="N30" s="101">
        <v>37.0</v>
      </c>
      <c r="O30" s="101">
        <v>3077.0</v>
      </c>
      <c r="P30" s="101">
        <v>9.0</v>
      </c>
      <c r="Q30" s="61"/>
      <c r="R30" s="58" t="str">
        <f t="shared" ref="R30:S30" si="148">K30</f>
        <v>Popelář Michal</v>
      </c>
      <c r="S30" s="59" t="str">
        <f t="shared" si="148"/>
        <v>O</v>
      </c>
      <c r="T30" s="62">
        <v>1.0</v>
      </c>
      <c r="U30" s="101">
        <v>34.0</v>
      </c>
      <c r="V30" s="101">
        <v>5568.0</v>
      </c>
      <c r="W30" s="101">
        <v>2.0</v>
      </c>
      <c r="X30" s="63"/>
      <c r="Y30" s="68"/>
      <c r="Z30" s="69"/>
      <c r="AA30" s="69"/>
      <c r="AB30" s="61"/>
      <c r="AC30" s="66"/>
      <c r="AD30" s="56"/>
      <c r="AE30" s="77" t="s">
        <v>79</v>
      </c>
      <c r="AF30" s="59" t="s">
        <v>43</v>
      </c>
      <c r="AG30" s="114">
        <v>3.0</v>
      </c>
      <c r="AH30" s="59">
        <v>9.0</v>
      </c>
      <c r="AI30" s="59">
        <v>1474.0</v>
      </c>
      <c r="AJ30" s="101">
        <v>9.0</v>
      </c>
      <c r="AK30" s="61"/>
      <c r="AL30" s="58" t="str">
        <f t="shared" ref="AL30:AM30" si="149">AE30</f>
        <v>Popelář Michal</v>
      </c>
      <c r="AM30" s="59" t="str">
        <f t="shared" si="149"/>
        <v>R</v>
      </c>
      <c r="AN30" s="62">
        <v>8.0</v>
      </c>
      <c r="AO30" s="101">
        <v>8.0</v>
      </c>
      <c r="AP30" s="101">
        <v>810.0</v>
      </c>
      <c r="AQ30" s="101">
        <v>12.0</v>
      </c>
      <c r="AR30" s="61"/>
      <c r="AS30" s="58" t="str">
        <f t="shared" ref="AS30:AT30" si="150">AL30</f>
        <v>Popelář Michal</v>
      </c>
      <c r="AT30" s="59" t="str">
        <f t="shared" si="150"/>
        <v>R</v>
      </c>
      <c r="AU30" s="62">
        <v>12.0</v>
      </c>
      <c r="AV30" s="101">
        <v>16.0</v>
      </c>
      <c r="AW30" s="101">
        <v>2198.0</v>
      </c>
      <c r="AX30" s="101">
        <v>1.0</v>
      </c>
      <c r="AY30" s="61"/>
      <c r="AZ30" s="68"/>
      <c r="BA30" s="69"/>
      <c r="BB30" s="69"/>
      <c r="BC30" s="61"/>
      <c r="BD30" s="68"/>
      <c r="BE30" s="69"/>
      <c r="BF30" s="69"/>
      <c r="BG30" s="61"/>
      <c r="BH30" s="70"/>
      <c r="BI30" s="71"/>
      <c r="BJ30" s="71"/>
      <c r="BK30" s="72" t="str">
        <f t="shared" si="12"/>
        <v>36</v>
      </c>
      <c r="BL30" s="19" t="str">
        <f t="shared" si="13"/>
        <v>30</v>
      </c>
      <c r="BM30" s="106" t="str">
        <f t="shared" si="14"/>
        <v>44</v>
      </c>
      <c r="BN30" s="19" t="str">
        <f t="shared" si="15"/>
        <v>30</v>
      </c>
      <c r="BO30" s="19" t="str">
        <f t="shared" si="16"/>
        <v>24</v>
      </c>
      <c r="BP30" s="106" t="str">
        <f t="shared" si="17"/>
        <v>46</v>
      </c>
      <c r="BQ30" s="73" t="str">
        <f t="shared" si="18"/>
        <v>210</v>
      </c>
    </row>
    <row r="31" ht="15.0" customHeight="1">
      <c r="A31" s="74">
        <v>14.0</v>
      </c>
      <c r="B31" s="75" t="str">
        <f>'Rozpisky extraliga '!D172</f>
        <v>MO ČRS Křivoklát - PROFI BLINKER</v>
      </c>
      <c r="C31" s="76"/>
      <c r="D31" s="109" t="s">
        <v>110</v>
      </c>
      <c r="E31" s="110" t="s">
        <v>43</v>
      </c>
      <c r="F31" s="111">
        <v>6.0</v>
      </c>
      <c r="G31" s="110">
        <v>20.0</v>
      </c>
      <c r="H31" s="110">
        <v>2988.0</v>
      </c>
      <c r="I31" s="110">
        <v>10.0</v>
      </c>
      <c r="J31" s="81" t="str">
        <f>SUM(I31:I32)</f>
        <v>22</v>
      </c>
      <c r="K31" s="77" t="str">
        <f t="shared" ref="K31:L31" si="151">D31</f>
        <v>Franče Pavel st.</v>
      </c>
      <c r="L31" s="78" t="str">
        <f t="shared" si="151"/>
        <v>R</v>
      </c>
      <c r="M31" s="82">
        <v>11.0</v>
      </c>
      <c r="N31" s="110">
        <v>30.0</v>
      </c>
      <c r="O31" s="110">
        <v>3899.0</v>
      </c>
      <c r="P31" s="110">
        <v>7.0</v>
      </c>
      <c r="Q31" s="81" t="str">
        <f>SUM(P31:P32)</f>
        <v>18</v>
      </c>
      <c r="R31" s="77" t="str">
        <f t="shared" ref="R31:S31" si="152">K31</f>
        <v>Franče Pavel st.</v>
      </c>
      <c r="S31" s="78" t="str">
        <f t="shared" si="152"/>
        <v>R</v>
      </c>
      <c r="T31" s="82">
        <v>2.0</v>
      </c>
      <c r="U31" s="110">
        <v>21.0</v>
      </c>
      <c r="V31" s="110">
        <v>2842.0</v>
      </c>
      <c r="W31" s="110">
        <v>7.0</v>
      </c>
      <c r="X31" s="83" t="str">
        <f>SUM(W31:W32)</f>
        <v>19</v>
      </c>
      <c r="Y31" s="84" t="str">
        <f t="shared" ref="Y31:Z31" si="153">G31+N31+G32+N32+U31+U32</f>
        <v>123</v>
      </c>
      <c r="Z31" s="85" t="str">
        <f t="shared" si="153"/>
        <v>16416</v>
      </c>
      <c r="AA31" s="86" t="str">
        <f>J31+Q31+X31</f>
        <v>59</v>
      </c>
      <c r="AB31" s="87" t="str">
        <f>RANK(BH31,$BH$5:$BH$34,1)</f>
        <v>11</v>
      </c>
      <c r="AC31" s="88">
        <v>14.0</v>
      </c>
      <c r="AD31" s="89" t="str">
        <f>B31</f>
        <v>MO ČRS Křivoklát - PROFI BLINKER</v>
      </c>
      <c r="AE31" s="109" t="s">
        <v>110</v>
      </c>
      <c r="AF31" s="110" t="s">
        <v>43</v>
      </c>
      <c r="AG31" s="79">
        <v>2.0</v>
      </c>
      <c r="AH31" s="78">
        <v>9.0</v>
      </c>
      <c r="AI31" s="78">
        <v>1223.0</v>
      </c>
      <c r="AJ31" s="110">
        <v>10.0</v>
      </c>
      <c r="AK31" s="81" t="str">
        <f>SUM(AJ31:AJ32)</f>
        <v>23</v>
      </c>
      <c r="AL31" s="77" t="str">
        <f t="shared" ref="AL31:AM31" si="154">AE31</f>
        <v>Franče Pavel st.</v>
      </c>
      <c r="AM31" s="78" t="str">
        <f t="shared" si="154"/>
        <v>R</v>
      </c>
      <c r="AN31" s="82">
        <v>7.0</v>
      </c>
      <c r="AO31" s="110">
        <v>10.0</v>
      </c>
      <c r="AP31" s="110">
        <v>869.0</v>
      </c>
      <c r="AQ31" s="110">
        <v>10.0</v>
      </c>
      <c r="AR31" s="81" t="str">
        <f>SUM(AQ31:AQ32)</f>
        <v>17</v>
      </c>
      <c r="AS31" s="77" t="str">
        <f t="shared" ref="AS31:AT31" si="155">AL31</f>
        <v>Franče Pavel st.</v>
      </c>
      <c r="AT31" s="78" t="str">
        <f t="shared" si="155"/>
        <v>R</v>
      </c>
      <c r="AU31" s="82">
        <v>11.0</v>
      </c>
      <c r="AV31" s="110">
        <v>15.0</v>
      </c>
      <c r="AW31" s="110">
        <v>1979.0</v>
      </c>
      <c r="AX31" s="110">
        <v>4.0</v>
      </c>
      <c r="AY31" s="81" t="str">
        <f>SUM(AX31:AX32)</f>
        <v>16</v>
      </c>
      <c r="AZ31" s="84" t="str">
        <f t="shared" ref="AZ31:BA31" si="156">AH31+AO31+AH32+AO32+AV31+AV32</f>
        <v>97</v>
      </c>
      <c r="BA31" s="85" t="str">
        <f t="shared" si="156"/>
        <v>8347</v>
      </c>
      <c r="BB31" s="86" t="str">
        <f>AK31+AR31+AY31</f>
        <v>56</v>
      </c>
      <c r="BC31" s="87" t="str">
        <f>RANK(BI31,$BI$5:$BI$34,1)</f>
        <v>12</v>
      </c>
      <c r="BD31" s="90" t="str">
        <f t="shared" ref="BD31:BF31" si="157">Y31+AZ31</f>
        <v>220</v>
      </c>
      <c r="BE31" s="91" t="str">
        <f t="shared" si="157"/>
        <v>24763</v>
      </c>
      <c r="BF31" s="92" t="str">
        <f t="shared" si="157"/>
        <v>115</v>
      </c>
      <c r="BG31" s="93" t="str">
        <f>RANK(BJ31,$BJ$5:$BJ$34,1)</f>
        <v>12</v>
      </c>
      <c r="BH31" s="94" t="str">
        <f>SUM(AA31)+(-Z31/1000000000)</f>
        <v>58.999983584000</v>
      </c>
      <c r="BI31" s="95" t="str">
        <f>SUM(BB31)+(-BA31/1000000000)</f>
        <v>55.999991653000</v>
      </c>
      <c r="BJ31" s="95" t="str">
        <f>SUM(BF31)+(-BE31/1000000000)</f>
        <v>114.999975237000</v>
      </c>
      <c r="BK31" s="96" t="str">
        <f t="shared" si="12"/>
        <v>28</v>
      </c>
      <c r="BL31" s="97" t="str">
        <f t="shared" si="13"/>
        <v>34</v>
      </c>
      <c r="BM31" s="97" t="str">
        <f t="shared" si="14"/>
        <v>34</v>
      </c>
      <c r="BN31" s="97" t="str">
        <f t="shared" si="15"/>
        <v>28</v>
      </c>
      <c r="BO31" s="97" t="str">
        <f t="shared" si="16"/>
        <v>28</v>
      </c>
      <c r="BP31" s="97" t="str">
        <f t="shared" si="17"/>
        <v>40</v>
      </c>
      <c r="BQ31" s="98" t="str">
        <f t="shared" si="18"/>
        <v>192</v>
      </c>
    </row>
    <row r="32" ht="15.0" customHeight="1">
      <c r="A32" s="99"/>
      <c r="B32" s="56"/>
      <c r="C32" s="57"/>
      <c r="D32" s="58" t="s">
        <v>111</v>
      </c>
      <c r="E32" s="59" t="s">
        <v>44</v>
      </c>
      <c r="F32" s="114">
        <v>6.0</v>
      </c>
      <c r="G32" s="59">
        <v>20.0</v>
      </c>
      <c r="H32" s="59">
        <v>2498.0</v>
      </c>
      <c r="I32" s="59">
        <v>12.0</v>
      </c>
      <c r="J32" s="61"/>
      <c r="K32" s="100" t="str">
        <f t="shared" ref="K32:L32" si="158">D32</f>
        <v>Franče Pavel ml.</v>
      </c>
      <c r="L32" s="101" t="str">
        <f t="shared" si="158"/>
        <v>O</v>
      </c>
      <c r="M32" s="62">
        <v>11.0</v>
      </c>
      <c r="N32" s="59">
        <v>23.0</v>
      </c>
      <c r="O32" s="59">
        <v>2774.0</v>
      </c>
      <c r="P32" s="59">
        <v>11.0</v>
      </c>
      <c r="Q32" s="61"/>
      <c r="R32" s="100" t="str">
        <f t="shared" ref="R32:S32" si="159">K32</f>
        <v>Franče Pavel ml.</v>
      </c>
      <c r="S32" s="101" t="str">
        <f t="shared" si="159"/>
        <v>O</v>
      </c>
      <c r="T32" s="62">
        <v>2.0</v>
      </c>
      <c r="U32" s="59">
        <v>9.0</v>
      </c>
      <c r="V32" s="59">
        <v>1415.0</v>
      </c>
      <c r="W32" s="59">
        <v>12.0</v>
      </c>
      <c r="X32" s="63"/>
      <c r="Y32" s="68"/>
      <c r="Z32" s="69"/>
      <c r="AA32" s="69"/>
      <c r="AB32" s="61"/>
      <c r="AC32" s="103"/>
      <c r="AD32" s="56"/>
      <c r="AE32" s="58" t="s">
        <v>111</v>
      </c>
      <c r="AF32" s="59" t="s">
        <v>44</v>
      </c>
      <c r="AG32" s="104">
        <v>2.0</v>
      </c>
      <c r="AH32" s="101">
        <v>19.0</v>
      </c>
      <c r="AI32" s="101">
        <v>1265.0</v>
      </c>
      <c r="AJ32" s="59">
        <v>13.0</v>
      </c>
      <c r="AK32" s="61"/>
      <c r="AL32" s="100" t="str">
        <f t="shared" ref="AL32:AM32" si="160">AE32</f>
        <v>Franče Pavel ml.</v>
      </c>
      <c r="AM32" s="101" t="str">
        <f t="shared" si="160"/>
        <v>O</v>
      </c>
      <c r="AN32" s="62">
        <v>7.0</v>
      </c>
      <c r="AO32" s="59">
        <v>20.0</v>
      </c>
      <c r="AP32" s="59">
        <v>2134.0</v>
      </c>
      <c r="AQ32" s="59">
        <v>7.0</v>
      </c>
      <c r="AR32" s="61"/>
      <c r="AS32" s="100" t="str">
        <f t="shared" ref="AS32:AT32" si="161">AL32</f>
        <v>Franče Pavel ml.</v>
      </c>
      <c r="AT32" s="101" t="str">
        <f t="shared" si="161"/>
        <v>O</v>
      </c>
      <c r="AU32" s="62">
        <v>11.0</v>
      </c>
      <c r="AV32" s="59">
        <v>24.0</v>
      </c>
      <c r="AW32" s="59">
        <v>877.0</v>
      </c>
      <c r="AX32" s="59">
        <v>12.0</v>
      </c>
      <c r="AY32" s="61"/>
      <c r="AZ32" s="68"/>
      <c r="BA32" s="69"/>
      <c r="BB32" s="69"/>
      <c r="BC32" s="61"/>
      <c r="BD32" s="68"/>
      <c r="BE32" s="69"/>
      <c r="BF32" s="69"/>
      <c r="BG32" s="61"/>
      <c r="BH32" s="70"/>
      <c r="BI32" s="71"/>
      <c r="BJ32" s="71"/>
      <c r="BK32" s="105" t="str">
        <f t="shared" si="12"/>
        <v>24</v>
      </c>
      <c r="BL32" s="106" t="str">
        <f t="shared" si="13"/>
        <v>26</v>
      </c>
      <c r="BM32" s="106" t="str">
        <f t="shared" si="14"/>
        <v>24</v>
      </c>
      <c r="BN32" s="106" t="str">
        <f t="shared" si="15"/>
        <v>22</v>
      </c>
      <c r="BO32" s="106" t="str">
        <f t="shared" si="16"/>
        <v>34</v>
      </c>
      <c r="BP32" s="106" t="str">
        <f t="shared" si="17"/>
        <v>24</v>
      </c>
      <c r="BQ32" s="107" t="str">
        <f t="shared" si="18"/>
        <v>154</v>
      </c>
    </row>
    <row r="33" ht="15.0" customHeight="1">
      <c r="A33" s="108"/>
      <c r="B33" s="75"/>
      <c r="C33" s="76"/>
      <c r="D33" s="126"/>
      <c r="E33" s="110"/>
      <c r="F33" s="111"/>
      <c r="G33" s="110"/>
      <c r="H33" s="110"/>
      <c r="I33" s="110"/>
      <c r="J33" s="81"/>
      <c r="K33" s="109"/>
      <c r="L33" s="110"/>
      <c r="M33" s="82"/>
      <c r="N33" s="78"/>
      <c r="O33" s="78"/>
      <c r="P33" s="110"/>
      <c r="Q33" s="81"/>
      <c r="R33" s="109"/>
      <c r="S33" s="110"/>
      <c r="T33" s="82"/>
      <c r="U33" s="78"/>
      <c r="V33" s="78"/>
      <c r="W33" s="110"/>
      <c r="X33" s="83"/>
      <c r="Y33" s="127"/>
      <c r="Z33" s="128"/>
      <c r="AA33" s="129"/>
      <c r="AB33" s="87"/>
      <c r="AC33" s="113"/>
      <c r="AD33" s="89"/>
      <c r="AE33" s="100"/>
      <c r="AF33" s="110"/>
      <c r="AG33" s="111"/>
      <c r="AH33" s="110"/>
      <c r="AI33" s="110"/>
      <c r="AJ33" s="110"/>
      <c r="AK33" s="81"/>
      <c r="AL33" s="109"/>
      <c r="AM33" s="110"/>
      <c r="AN33" s="82"/>
      <c r="AO33" s="78"/>
      <c r="AP33" s="78"/>
      <c r="AQ33" s="110"/>
      <c r="AR33" s="81"/>
      <c r="AS33" s="109"/>
      <c r="AT33" s="110"/>
      <c r="AU33" s="82"/>
      <c r="AV33" s="78"/>
      <c r="AW33" s="78"/>
      <c r="AX33" s="110"/>
      <c r="AY33" s="81"/>
      <c r="AZ33" s="127"/>
      <c r="BA33" s="128"/>
      <c r="BB33" s="129"/>
      <c r="BC33" s="87"/>
      <c r="BD33" s="90"/>
      <c r="BE33" s="91"/>
      <c r="BF33" s="92"/>
      <c r="BG33" s="93"/>
      <c r="BH33" s="94"/>
      <c r="BI33" s="95"/>
      <c r="BJ33" s="95"/>
      <c r="BK33" s="72"/>
      <c r="BL33" s="19"/>
      <c r="BM33" s="97"/>
      <c r="BN33" s="19"/>
      <c r="BO33" s="19"/>
      <c r="BP33" s="97"/>
      <c r="BQ33" s="73"/>
    </row>
    <row r="34" ht="15.0" customHeight="1">
      <c r="A34" s="55"/>
      <c r="B34" s="56"/>
      <c r="C34" s="57"/>
      <c r="D34" s="117"/>
      <c r="E34" s="59"/>
      <c r="F34" s="114"/>
      <c r="G34" s="59"/>
      <c r="H34" s="59"/>
      <c r="I34" s="59"/>
      <c r="J34" s="61"/>
      <c r="K34" s="58"/>
      <c r="L34" s="59"/>
      <c r="M34" s="62"/>
      <c r="N34" s="101"/>
      <c r="O34" s="101"/>
      <c r="P34" s="59"/>
      <c r="Q34" s="61"/>
      <c r="R34" s="58"/>
      <c r="S34" s="59"/>
      <c r="T34" s="62"/>
      <c r="U34" s="101"/>
      <c r="V34" s="101"/>
      <c r="W34" s="59"/>
      <c r="X34" s="63"/>
      <c r="Y34" s="68"/>
      <c r="Z34" s="69"/>
      <c r="AA34" s="69"/>
      <c r="AB34" s="61"/>
      <c r="AC34" s="66"/>
      <c r="AD34" s="56"/>
      <c r="AE34" s="77"/>
      <c r="AF34" s="59"/>
      <c r="AG34" s="114"/>
      <c r="AH34" s="59"/>
      <c r="AI34" s="59"/>
      <c r="AJ34" s="59"/>
      <c r="AK34" s="61"/>
      <c r="AL34" s="58"/>
      <c r="AM34" s="59"/>
      <c r="AN34" s="62"/>
      <c r="AO34" s="101"/>
      <c r="AP34" s="101"/>
      <c r="AQ34" s="59"/>
      <c r="AR34" s="61"/>
      <c r="AS34" s="58"/>
      <c r="AT34" s="59"/>
      <c r="AU34" s="62"/>
      <c r="AV34" s="101"/>
      <c r="AW34" s="101"/>
      <c r="AX34" s="59"/>
      <c r="AY34" s="61"/>
      <c r="AZ34" s="68"/>
      <c r="BA34" s="69"/>
      <c r="BB34" s="69"/>
      <c r="BC34" s="61"/>
      <c r="BD34" s="68"/>
      <c r="BE34" s="69"/>
      <c r="BF34" s="69"/>
      <c r="BG34" s="61"/>
      <c r="BH34" s="70"/>
      <c r="BI34" s="71"/>
      <c r="BJ34" s="71"/>
      <c r="BK34" s="72"/>
      <c r="BL34" s="19"/>
      <c r="BM34" s="106"/>
      <c r="BN34" s="19"/>
      <c r="BO34" s="19"/>
      <c r="BP34" s="106"/>
      <c r="BQ34" s="73"/>
    </row>
    <row r="35" ht="15.0" customHeight="1">
      <c r="A35" s="74">
        <v>16.0</v>
      </c>
      <c r="B35" s="75"/>
      <c r="C35" s="76"/>
      <c r="D35" s="77"/>
      <c r="E35" s="78"/>
      <c r="F35" s="79"/>
      <c r="G35" s="78"/>
      <c r="H35" s="78"/>
      <c r="I35" s="78"/>
      <c r="J35" s="118"/>
      <c r="K35" s="130"/>
      <c r="L35" s="78"/>
      <c r="M35" s="82"/>
      <c r="N35" s="110"/>
      <c r="O35" s="110"/>
      <c r="P35" s="110"/>
      <c r="Q35" s="81"/>
      <c r="R35" s="130"/>
      <c r="S35" s="78"/>
      <c r="T35" s="82"/>
      <c r="U35" s="110"/>
      <c r="V35" s="110"/>
      <c r="W35" s="110"/>
      <c r="X35" s="83"/>
      <c r="Y35" s="127"/>
      <c r="Z35" s="128"/>
      <c r="AA35" s="129"/>
      <c r="AB35" s="87"/>
      <c r="AC35" s="88"/>
      <c r="AD35" s="115"/>
      <c r="AE35" s="109"/>
      <c r="AF35" s="110"/>
      <c r="AG35" s="79"/>
      <c r="AH35" s="78"/>
      <c r="AI35" s="78"/>
      <c r="AJ35" s="78"/>
      <c r="AK35" s="81"/>
      <c r="AL35" s="77"/>
      <c r="AM35" s="78"/>
      <c r="AN35" s="82"/>
      <c r="AO35" s="110"/>
      <c r="AP35" s="110"/>
      <c r="AQ35" s="110"/>
      <c r="AR35" s="81"/>
      <c r="AS35" s="130"/>
      <c r="AT35" s="78"/>
      <c r="AU35" s="82"/>
      <c r="AV35" s="110"/>
      <c r="AW35" s="110"/>
      <c r="AX35" s="110"/>
      <c r="AY35" s="81"/>
      <c r="AZ35" s="127"/>
      <c r="BA35" s="128"/>
      <c r="BB35" s="129"/>
      <c r="BC35" s="87"/>
      <c r="BD35" s="90"/>
      <c r="BE35" s="91"/>
      <c r="BF35" s="92"/>
      <c r="BG35" s="93"/>
      <c r="BH35" s="94"/>
      <c r="BI35" s="95"/>
      <c r="BJ35" s="95"/>
      <c r="BK35" s="96"/>
      <c r="BL35" s="97"/>
      <c r="BM35" s="19"/>
      <c r="BN35" s="97"/>
      <c r="BO35" s="97"/>
      <c r="BP35" s="19"/>
      <c r="BQ35" s="98"/>
    </row>
    <row r="36" ht="15.0" customHeight="1">
      <c r="A36" s="131"/>
      <c r="B36" s="132"/>
      <c r="C36" s="133"/>
      <c r="D36" s="134"/>
      <c r="E36" s="135"/>
      <c r="F36" s="136"/>
      <c r="G36" s="135"/>
      <c r="H36" s="135"/>
      <c r="I36" s="135"/>
      <c r="J36" s="137"/>
      <c r="K36" s="138"/>
      <c r="L36" s="135"/>
      <c r="M36" s="139"/>
      <c r="N36" s="135"/>
      <c r="O36" s="135"/>
      <c r="P36" s="135"/>
      <c r="Q36" s="137"/>
      <c r="R36" s="138"/>
      <c r="S36" s="135"/>
      <c r="T36" s="139"/>
      <c r="U36" s="135"/>
      <c r="V36" s="135"/>
      <c r="W36" s="135"/>
      <c r="X36" s="140"/>
      <c r="Y36" s="141"/>
      <c r="Z36" s="142"/>
      <c r="AA36" s="142"/>
      <c r="AB36" s="137"/>
      <c r="AC36" s="143"/>
      <c r="AD36" s="132"/>
      <c r="AE36" s="134"/>
      <c r="AF36" s="135"/>
      <c r="AG36" s="136"/>
      <c r="AH36" s="135"/>
      <c r="AI36" s="135"/>
      <c r="AJ36" s="135"/>
      <c r="AK36" s="137"/>
      <c r="AL36" s="134"/>
      <c r="AM36" s="135"/>
      <c r="AN36" s="139"/>
      <c r="AO36" s="135"/>
      <c r="AP36" s="135"/>
      <c r="AQ36" s="135"/>
      <c r="AR36" s="137"/>
      <c r="AS36" s="138"/>
      <c r="AT36" s="135"/>
      <c r="AU36" s="139"/>
      <c r="AV36" s="135"/>
      <c r="AW36" s="135"/>
      <c r="AX36" s="135"/>
      <c r="AY36" s="137"/>
      <c r="AZ36" s="141"/>
      <c r="BA36" s="142"/>
      <c r="BB36" s="142"/>
      <c r="BC36" s="61"/>
      <c r="BD36" s="141"/>
      <c r="BE36" s="142"/>
      <c r="BF36" s="142"/>
      <c r="BG36" s="61"/>
      <c r="BH36" s="144"/>
      <c r="BI36" s="145"/>
      <c r="BJ36" s="145"/>
      <c r="BK36" s="146"/>
      <c r="BL36" s="147"/>
      <c r="BM36" s="147"/>
      <c r="BN36" s="147"/>
      <c r="BO36" s="147"/>
      <c r="BP36" s="147"/>
      <c r="BQ36" s="148"/>
    </row>
    <row r="37" ht="15.0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8"/>
      <c r="BI37" s="18"/>
      <c r="BJ37" s="18"/>
      <c r="BK37" s="19"/>
      <c r="BL37" s="19"/>
      <c r="BM37" s="19"/>
      <c r="BN37" s="19"/>
      <c r="BP37" s="19"/>
      <c r="BQ37" s="19"/>
    </row>
    <row r="38" ht="15.0" customHeight="1">
      <c r="A38" s="19"/>
      <c r="B38" s="19"/>
      <c r="C38" s="19"/>
      <c r="D38" s="19"/>
      <c r="E38" s="149" t="s">
        <v>82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5"/>
      <c r="AA38" s="19"/>
      <c r="AB38" s="19"/>
      <c r="AC38" s="19"/>
      <c r="AD38" s="19"/>
      <c r="AE38" s="19"/>
      <c r="AF38" s="149" t="s">
        <v>83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9" t="s">
        <v>34</v>
      </c>
      <c r="BC38" s="15"/>
      <c r="BD38" s="19"/>
      <c r="BE38" s="19"/>
      <c r="BF38" s="19"/>
      <c r="BG38" s="19"/>
      <c r="BH38" s="18"/>
      <c r="BI38" s="18"/>
      <c r="BJ38" s="18"/>
      <c r="BK38" s="19"/>
      <c r="BL38" s="19"/>
      <c r="BM38" s="19"/>
      <c r="BN38" s="19"/>
      <c r="BP38" s="19"/>
      <c r="BQ38" s="19"/>
    </row>
    <row r="39" ht="15.0" customHeight="1">
      <c r="A39" s="19"/>
      <c r="B39" s="19"/>
      <c r="C39" s="19"/>
      <c r="D39" s="19"/>
      <c r="E39" s="150" t="s">
        <v>84</v>
      </c>
      <c r="F39" s="151"/>
      <c r="G39" s="152" t="str">
        <f t="shared" ref="G39:H39" si="162">G7+G9+G11+G13+G15+G17+G19+G21+G23+G25+G27+G29+G31+G33+G35+G5</f>
        <v>335</v>
      </c>
      <c r="H39" s="153" t="str">
        <f t="shared" si="162"/>
        <v>44840</v>
      </c>
      <c r="I39" s="154"/>
      <c r="J39" s="155"/>
      <c r="K39" s="155"/>
      <c r="L39" s="155"/>
      <c r="M39" s="156"/>
      <c r="N39" s="152" t="str">
        <f t="shared" ref="N39:O39" si="163">N7+N9+N11+N13+N15+N17+N19+N21+N23+N25+N27+N29+N31+N33+N35+N5</f>
        <v>377</v>
      </c>
      <c r="O39" s="153" t="str">
        <f t="shared" si="163"/>
        <v>50913</v>
      </c>
      <c r="P39" s="154"/>
      <c r="Q39" s="155"/>
      <c r="R39" s="155"/>
      <c r="S39" s="155"/>
      <c r="T39" s="156"/>
      <c r="U39" s="152" t="str">
        <f t="shared" ref="U39:V39" si="164">U7+U9+U11+U13+U15+U17+U19+U21+U23+U25+U27+U29+U31+U33+U35+U5</f>
        <v>327</v>
      </c>
      <c r="V39" s="157" t="str">
        <f t="shared" si="164"/>
        <v>38076</v>
      </c>
      <c r="W39" s="52"/>
      <c r="X39" s="158"/>
      <c r="Y39" s="159" t="s">
        <v>85</v>
      </c>
      <c r="Z39" s="160" t="s">
        <v>86</v>
      </c>
      <c r="AA39" s="19"/>
      <c r="AB39" s="19"/>
      <c r="AC39" s="19"/>
      <c r="AD39" s="19"/>
      <c r="AE39" s="19"/>
      <c r="AF39" s="150" t="s">
        <v>84</v>
      </c>
      <c r="AG39" s="151"/>
      <c r="AH39" s="152" t="str">
        <f t="shared" ref="AH39:AI39" si="165">AH7+AH9+AH11+AH13+AH15+AH17+AH19+AH21+AH23+AH25+AH27+AH29+AH31+AH33+AH35+AH5</f>
        <v>256</v>
      </c>
      <c r="AI39" s="153" t="str">
        <f t="shared" si="165"/>
        <v>31029</v>
      </c>
      <c r="AJ39" s="154"/>
      <c r="AK39" s="155"/>
      <c r="AL39" s="155"/>
      <c r="AM39" s="155"/>
      <c r="AN39" s="156"/>
      <c r="AO39" s="152" t="str">
        <f t="shared" ref="AO39:AP39" si="166">AO7+AO9+AO11+AO13+AO15+AO17+AO19+AO21+AO23+AO25+AO27+AO29+AO31+AO33+AO35+AO5</f>
        <v>233</v>
      </c>
      <c r="AP39" s="153" t="str">
        <f t="shared" si="166"/>
        <v>23520</v>
      </c>
      <c r="AQ39" s="154"/>
      <c r="AR39" s="155"/>
      <c r="AS39" s="155"/>
      <c r="AT39" s="155"/>
      <c r="AU39" s="156"/>
      <c r="AV39" s="152" t="str">
        <f t="shared" ref="AV39:AW39" si="167">AV7+AV9+AV11+AV13+AV15+AV17+AV19+AV21+AV23+AV25+AV27+AV29+AV31+AV33+AV35+AV5</f>
        <v>214</v>
      </c>
      <c r="AW39" s="157" t="str">
        <f t="shared" si="167"/>
        <v>20568</v>
      </c>
      <c r="AX39" s="52"/>
      <c r="AY39" s="158"/>
      <c r="AZ39" s="161" t="s">
        <v>85</v>
      </c>
      <c r="BA39" s="162" t="s">
        <v>86</v>
      </c>
      <c r="BB39" s="163" t="s">
        <v>85</v>
      </c>
      <c r="BC39" s="164" t="s">
        <v>86</v>
      </c>
      <c r="BD39" s="19"/>
      <c r="BE39" s="19"/>
      <c r="BF39" s="19"/>
      <c r="BG39" s="19"/>
      <c r="BH39" s="18"/>
      <c r="BI39" s="18"/>
      <c r="BJ39" s="18"/>
      <c r="BK39" s="19"/>
      <c r="BL39" s="19"/>
      <c r="BM39" s="19"/>
      <c r="BN39" s="19"/>
      <c r="BP39" s="19"/>
      <c r="BQ39" s="19"/>
    </row>
    <row r="40" ht="15.0" customHeight="1">
      <c r="A40" s="19"/>
      <c r="B40" s="19"/>
      <c r="C40" s="19"/>
      <c r="D40" s="19"/>
      <c r="E40" s="165" t="s">
        <v>87</v>
      </c>
      <c r="F40" s="152"/>
      <c r="G40" s="151" t="str">
        <f t="shared" ref="G40:H40" si="168">G6+G8+G10+G12+G14+G16+G18+G20+G22+G24+G26+G28+G30+G32+G34+G36</f>
        <v>422</v>
      </c>
      <c r="H40" s="151" t="str">
        <f t="shared" si="168"/>
        <v>52102</v>
      </c>
      <c r="I40" s="166"/>
      <c r="M40" s="167"/>
      <c r="N40" s="151" t="str">
        <f t="shared" ref="N40:O40" si="169">N6+N8+N10+N12+N14+N16+N18+N20+N22+N24+N26+N28+N30+N32+N34+N36</f>
        <v>435</v>
      </c>
      <c r="O40" s="151" t="str">
        <f t="shared" si="169"/>
        <v>51554</v>
      </c>
      <c r="P40" s="166"/>
      <c r="T40" s="167"/>
      <c r="U40" s="151" t="str">
        <f t="shared" ref="U40:V40" si="170">U6+U8+U10+U12+U14+U16+U18+U20+U22+U24+U26+U28+U30+U32+U34+U36</f>
        <v>350</v>
      </c>
      <c r="V40" s="162" t="str">
        <f t="shared" si="170"/>
        <v>40953</v>
      </c>
      <c r="W40" s="72"/>
      <c r="X40" s="168"/>
      <c r="Y40" s="169"/>
      <c r="Z40" s="170"/>
      <c r="AA40" s="19"/>
      <c r="AB40" s="19"/>
      <c r="AC40" s="19"/>
      <c r="AD40" s="19"/>
      <c r="AE40" s="19"/>
      <c r="AF40" s="165" t="s">
        <v>87</v>
      </c>
      <c r="AG40" s="152"/>
      <c r="AH40" s="151" t="str">
        <f t="shared" ref="AH40:AI40" si="171">AH6+AH8+AH10+AH12+AH14+AH16+AH18+AH20+AH22+AH24+AH26+AH28+AH30+AH32+AH34+AH36</f>
        <v>299</v>
      </c>
      <c r="AI40" s="151" t="str">
        <f t="shared" si="171"/>
        <v>32820</v>
      </c>
      <c r="AJ40" s="166"/>
      <c r="AN40" s="167"/>
      <c r="AO40" s="151" t="str">
        <f t="shared" ref="AO40:AP40" si="172">AO6+AO8+AO10+AO12+AO14+AO16+AO18+AO20+AO22+AO24+AO26+AO28+AO30+AO32+AO34+AO36</f>
        <v>265</v>
      </c>
      <c r="AP40" s="151" t="str">
        <f t="shared" si="172"/>
        <v>27569</v>
      </c>
      <c r="AQ40" s="166"/>
      <c r="AU40" s="167"/>
      <c r="AV40" s="151" t="str">
        <f t="shared" ref="AV40:AW40" si="173">AV6+AV8+AV10+AV12+AV14+AV16+AV18+AV20+AV22+AV24+AV26+AV28+AV30+AV32+AV34+AV36</f>
        <v>246</v>
      </c>
      <c r="AW40" s="162" t="str">
        <f t="shared" si="173"/>
        <v>23366</v>
      </c>
      <c r="AX40" s="72"/>
      <c r="AY40" s="168"/>
      <c r="AZ40" s="169"/>
      <c r="BA40" s="171"/>
      <c r="BB40" s="172"/>
      <c r="BC40" s="170"/>
      <c r="BD40" s="19"/>
      <c r="BE40" s="19"/>
      <c r="BF40" s="19"/>
      <c r="BG40" s="19"/>
      <c r="BH40" s="18"/>
      <c r="BI40" s="18"/>
      <c r="BJ40" s="18"/>
      <c r="BK40" s="19"/>
      <c r="BL40" s="19"/>
      <c r="BM40" s="19"/>
      <c r="BN40" s="19"/>
      <c r="BP40" s="19"/>
      <c r="BQ40" s="19"/>
    </row>
    <row r="41" ht="15.0" customHeight="1">
      <c r="A41" s="19"/>
      <c r="B41" s="19"/>
      <c r="C41" s="19"/>
      <c r="D41" s="19"/>
      <c r="E41" s="173" t="s">
        <v>34</v>
      </c>
      <c r="F41" s="174"/>
      <c r="G41" s="174" t="str">
        <f t="shared" ref="G41:H41" si="174">G40+G39</f>
        <v>757</v>
      </c>
      <c r="H41" s="175" t="str">
        <f t="shared" si="174"/>
        <v>96942</v>
      </c>
      <c r="I41" s="176"/>
      <c r="J41" s="133"/>
      <c r="K41" s="133"/>
      <c r="L41" s="133"/>
      <c r="M41" s="177"/>
      <c r="N41" s="174" t="str">
        <f t="shared" ref="N41:O41" si="175">N40+N39</f>
        <v>812</v>
      </c>
      <c r="O41" s="175" t="str">
        <f t="shared" si="175"/>
        <v>102467</v>
      </c>
      <c r="P41" s="176"/>
      <c r="Q41" s="133"/>
      <c r="R41" s="133"/>
      <c r="S41" s="133"/>
      <c r="T41" s="177"/>
      <c r="U41" s="174" t="str">
        <f t="shared" ref="U41:V41" si="176">U40+U39</f>
        <v>677</v>
      </c>
      <c r="V41" s="178" t="str">
        <f t="shared" si="176"/>
        <v>79029</v>
      </c>
      <c r="W41" s="146"/>
      <c r="X41" s="179"/>
      <c r="Y41" s="180" t="str">
        <f t="shared" ref="Y41:Z41" si="177">G41+N41+U41</f>
        <v>2246</v>
      </c>
      <c r="Z41" s="181" t="str">
        <f t="shared" si="177"/>
        <v>278438</v>
      </c>
      <c r="AA41" s="19"/>
      <c r="AB41" s="19"/>
      <c r="AC41" s="19"/>
      <c r="AD41" s="19"/>
      <c r="AE41" s="19"/>
      <c r="AF41" s="173" t="s">
        <v>34</v>
      </c>
      <c r="AG41" s="174"/>
      <c r="AH41" s="174" t="str">
        <f t="shared" ref="AH41:AI41" si="178">AH40+AH39</f>
        <v>555</v>
      </c>
      <c r="AI41" s="175" t="str">
        <f t="shared" si="178"/>
        <v>63849</v>
      </c>
      <c r="AJ41" s="176"/>
      <c r="AK41" s="133"/>
      <c r="AL41" s="133"/>
      <c r="AM41" s="133"/>
      <c r="AN41" s="177"/>
      <c r="AO41" s="174" t="str">
        <f t="shared" ref="AO41:AP41" si="179">AO40+AO39</f>
        <v>498</v>
      </c>
      <c r="AP41" s="175" t="str">
        <f t="shared" si="179"/>
        <v>51089</v>
      </c>
      <c r="AQ41" s="176"/>
      <c r="AR41" s="133"/>
      <c r="AS41" s="133"/>
      <c r="AT41" s="133"/>
      <c r="AU41" s="177"/>
      <c r="AV41" s="174" t="str">
        <f t="shared" ref="AV41:AW41" si="180">AV40+AV39</f>
        <v>460</v>
      </c>
      <c r="AW41" s="178" t="str">
        <f t="shared" si="180"/>
        <v>43934</v>
      </c>
      <c r="AX41" s="146"/>
      <c r="AY41" s="179"/>
      <c r="AZ41" s="180" t="str">
        <f t="shared" ref="AZ41:BA41" si="181">AH41+AO41+AV41</f>
        <v>1513</v>
      </c>
      <c r="BA41" s="178" t="str">
        <f t="shared" si="181"/>
        <v>158872</v>
      </c>
      <c r="BB41" s="182" t="str">
        <f t="shared" ref="BB41:BC41" si="182">Y41+AZ41</f>
        <v>3759</v>
      </c>
      <c r="BC41" s="181" t="str">
        <f t="shared" si="182"/>
        <v>437310</v>
      </c>
      <c r="BD41" s="19"/>
      <c r="BE41" s="19"/>
      <c r="BF41" s="19"/>
      <c r="BG41" s="19"/>
      <c r="BH41" s="18"/>
      <c r="BI41" s="18"/>
      <c r="BJ41" s="18"/>
      <c r="BK41" s="19"/>
      <c r="BL41" s="19"/>
      <c r="BM41" s="19"/>
      <c r="BN41" s="19"/>
      <c r="BP41" s="19"/>
      <c r="BQ41" s="19"/>
    </row>
    <row r="42" ht="15.0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8"/>
      <c r="BI42" s="18"/>
      <c r="BJ42" s="18"/>
      <c r="BK42" s="19"/>
      <c r="BL42" s="19"/>
      <c r="BM42" s="19"/>
      <c r="BN42" s="19"/>
      <c r="BP42" s="19"/>
      <c r="BQ42" s="19"/>
    </row>
    <row r="43" ht="14.25" customHeight="1">
      <c r="D43" t="s">
        <v>112</v>
      </c>
      <c r="G43" t="s">
        <v>113</v>
      </c>
      <c r="K43" t="s">
        <v>110</v>
      </c>
      <c r="AE43" t="s">
        <v>114</v>
      </c>
      <c r="AH43" t="s">
        <v>115</v>
      </c>
      <c r="AL43" t="s">
        <v>42</v>
      </c>
    </row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434">
    <mergeCell ref="AC11:AC12"/>
    <mergeCell ref="AD11:AD12"/>
    <mergeCell ref="AC13:AC14"/>
    <mergeCell ref="AD13:AD14"/>
    <mergeCell ref="AC15:AC16"/>
    <mergeCell ref="AD15:AD16"/>
    <mergeCell ref="AC17:AC18"/>
    <mergeCell ref="AD17:AD18"/>
    <mergeCell ref="AC19:AC20"/>
    <mergeCell ref="AD19:AD20"/>
    <mergeCell ref="AC21:AC22"/>
    <mergeCell ref="AD21:AD22"/>
    <mergeCell ref="AC33:AC34"/>
    <mergeCell ref="AD33:AD34"/>
    <mergeCell ref="AC4:AD4"/>
    <mergeCell ref="AC5:AC6"/>
    <mergeCell ref="AD5:AD6"/>
    <mergeCell ref="AC9:AC10"/>
    <mergeCell ref="AD9:AD10"/>
    <mergeCell ref="AB15:AB16"/>
    <mergeCell ref="Y15:Y16"/>
    <mergeCell ref="AA33:AA34"/>
    <mergeCell ref="AB33:AB34"/>
    <mergeCell ref="Y3:AB3"/>
    <mergeCell ref="AA5:AA6"/>
    <mergeCell ref="AB5:AB6"/>
    <mergeCell ref="Y5:Y6"/>
    <mergeCell ref="AB9:AB10"/>
    <mergeCell ref="Y21:Y22"/>
    <mergeCell ref="Y9:Y10"/>
    <mergeCell ref="Z7:Z8"/>
    <mergeCell ref="Y7:Y8"/>
    <mergeCell ref="Z11:Z12"/>
    <mergeCell ref="AA11:AA12"/>
    <mergeCell ref="AB11:AB12"/>
    <mergeCell ref="Y11:Y12"/>
    <mergeCell ref="Z13:Z14"/>
    <mergeCell ref="AA13:AA14"/>
    <mergeCell ref="AB13:AB14"/>
    <mergeCell ref="Y13:Y14"/>
    <mergeCell ref="Z15:Z16"/>
    <mergeCell ref="AA15:AA16"/>
    <mergeCell ref="Z17:Z18"/>
    <mergeCell ref="AA17:AA18"/>
    <mergeCell ref="AA21:AA22"/>
    <mergeCell ref="AB21:AB22"/>
    <mergeCell ref="AA7:AA8"/>
    <mergeCell ref="AB7:AB8"/>
    <mergeCell ref="AB17:AB18"/>
    <mergeCell ref="Z19:Z20"/>
    <mergeCell ref="AA19:AA20"/>
    <mergeCell ref="AB19:AB20"/>
    <mergeCell ref="Z21:Z22"/>
    <mergeCell ref="X25:X26"/>
    <mergeCell ref="Y25:Y26"/>
    <mergeCell ref="Z29:Z30"/>
    <mergeCell ref="AA29:AA30"/>
    <mergeCell ref="AB29:AB30"/>
    <mergeCell ref="AC29:AC30"/>
    <mergeCell ref="AD29:AD30"/>
    <mergeCell ref="AB35:AB36"/>
    <mergeCell ref="AC35:AC36"/>
    <mergeCell ref="Y29:Y30"/>
    <mergeCell ref="Z35:Z36"/>
    <mergeCell ref="AA35:AA36"/>
    <mergeCell ref="AD35:AD36"/>
    <mergeCell ref="X35:X36"/>
    <mergeCell ref="Y35:Y36"/>
    <mergeCell ref="AD31:AD32"/>
    <mergeCell ref="Z9:Z10"/>
    <mergeCell ref="AA9:AA10"/>
    <mergeCell ref="AC7:AC8"/>
    <mergeCell ref="AD7:AD8"/>
    <mergeCell ref="X17:X18"/>
    <mergeCell ref="X19:X20"/>
    <mergeCell ref="X21:X22"/>
    <mergeCell ref="X5:X6"/>
    <mergeCell ref="X9:X10"/>
    <mergeCell ref="X7:X8"/>
    <mergeCell ref="X11:X12"/>
    <mergeCell ref="X13:X14"/>
    <mergeCell ref="X15:X16"/>
    <mergeCell ref="Y17:Y18"/>
    <mergeCell ref="Y19:Y20"/>
    <mergeCell ref="A31:A32"/>
    <mergeCell ref="B31:B32"/>
    <mergeCell ref="C31:C32"/>
    <mergeCell ref="A33:A34"/>
    <mergeCell ref="B33:B34"/>
    <mergeCell ref="C33:C34"/>
    <mergeCell ref="A25:A26"/>
    <mergeCell ref="A27:A28"/>
    <mergeCell ref="B27:B28"/>
    <mergeCell ref="C27:C28"/>
    <mergeCell ref="A29:A30"/>
    <mergeCell ref="B29:B30"/>
    <mergeCell ref="C29:C30"/>
    <mergeCell ref="A15:A16"/>
    <mergeCell ref="B15:B16"/>
    <mergeCell ref="C15:C16"/>
    <mergeCell ref="A9:A10"/>
    <mergeCell ref="A11:A12"/>
    <mergeCell ref="B11:B12"/>
    <mergeCell ref="C11:C12"/>
    <mergeCell ref="A13:A14"/>
    <mergeCell ref="B13:B14"/>
    <mergeCell ref="C13:C14"/>
    <mergeCell ref="Q13:Q14"/>
    <mergeCell ref="Q15:Q16"/>
    <mergeCell ref="Q17:Q18"/>
    <mergeCell ref="Q19:Q20"/>
    <mergeCell ref="Q29:Q30"/>
    <mergeCell ref="Q31:Q32"/>
    <mergeCell ref="K3:Q3"/>
    <mergeCell ref="R3:X3"/>
    <mergeCell ref="Z5:Z6"/>
    <mergeCell ref="Q5:Q6"/>
    <mergeCell ref="Q7:Q8"/>
    <mergeCell ref="Q21:Q22"/>
    <mergeCell ref="J17:J18"/>
    <mergeCell ref="J19:J20"/>
    <mergeCell ref="J31:J32"/>
    <mergeCell ref="J33:J34"/>
    <mergeCell ref="D3:J3"/>
    <mergeCell ref="J5:J6"/>
    <mergeCell ref="J9:J10"/>
    <mergeCell ref="J7:J8"/>
    <mergeCell ref="J11:J12"/>
    <mergeCell ref="J21:J22"/>
    <mergeCell ref="A23:A24"/>
    <mergeCell ref="B23:B24"/>
    <mergeCell ref="C23:C24"/>
    <mergeCell ref="Q23:Q24"/>
    <mergeCell ref="B25:B26"/>
    <mergeCell ref="C25:C26"/>
    <mergeCell ref="Q25:Q26"/>
    <mergeCell ref="Y31:Y32"/>
    <mergeCell ref="X33:X34"/>
    <mergeCell ref="Y33:Y34"/>
    <mergeCell ref="J29:J30"/>
    <mergeCell ref="E38:Z38"/>
    <mergeCell ref="I39:M41"/>
    <mergeCell ref="P39:T41"/>
    <mergeCell ref="J35:J36"/>
    <mergeCell ref="Q35:Q36"/>
    <mergeCell ref="Q33:Q34"/>
    <mergeCell ref="Z33:Z34"/>
    <mergeCell ref="Q9:Q10"/>
    <mergeCell ref="Q11:Q12"/>
    <mergeCell ref="J13:J14"/>
    <mergeCell ref="J15:J16"/>
    <mergeCell ref="B19:B20"/>
    <mergeCell ref="C19:C20"/>
    <mergeCell ref="A21:A22"/>
    <mergeCell ref="B21:B22"/>
    <mergeCell ref="A35:A36"/>
    <mergeCell ref="B35:B36"/>
    <mergeCell ref="C35:C36"/>
    <mergeCell ref="A17:A18"/>
    <mergeCell ref="B17:B18"/>
    <mergeCell ref="C17:C18"/>
    <mergeCell ref="A19:A20"/>
    <mergeCell ref="C21:C22"/>
    <mergeCell ref="BF17:BF18"/>
    <mergeCell ref="BE17:BE18"/>
    <mergeCell ref="BI13:BI14"/>
    <mergeCell ref="BH15:BH16"/>
    <mergeCell ref="BI15:BI16"/>
    <mergeCell ref="BE15:BE16"/>
    <mergeCell ref="BG17:BG18"/>
    <mergeCell ref="BH17:BH18"/>
    <mergeCell ref="BI17:BI18"/>
    <mergeCell ref="AK31:AK32"/>
    <mergeCell ref="AK11:AK12"/>
    <mergeCell ref="AK13:AK14"/>
    <mergeCell ref="AK15:AK16"/>
    <mergeCell ref="AK17:AK18"/>
    <mergeCell ref="AK19:AK20"/>
    <mergeCell ref="AK21:AK22"/>
    <mergeCell ref="AR19:AR20"/>
    <mergeCell ref="AR21:AR22"/>
    <mergeCell ref="AY21:AY22"/>
    <mergeCell ref="AY23:AY24"/>
    <mergeCell ref="AK33:AK34"/>
    <mergeCell ref="AE3:AK3"/>
    <mergeCell ref="AL3:AR3"/>
    <mergeCell ref="AS3:AY3"/>
    <mergeCell ref="AR5:AR6"/>
    <mergeCell ref="AY5:AY6"/>
    <mergeCell ref="AY11:AY12"/>
    <mergeCell ref="AK5:AK6"/>
    <mergeCell ref="AK9:AK10"/>
    <mergeCell ref="AK7:AK8"/>
    <mergeCell ref="AR9:AR10"/>
    <mergeCell ref="AR7:AR8"/>
    <mergeCell ref="AY7:AY8"/>
    <mergeCell ref="AY9:AY10"/>
    <mergeCell ref="AR11:AR12"/>
    <mergeCell ref="AR13:AR14"/>
    <mergeCell ref="AY13:AY14"/>
    <mergeCell ref="AY15:AY16"/>
    <mergeCell ref="AR15:AR16"/>
    <mergeCell ref="AR17:AR18"/>
    <mergeCell ref="AY17:AY18"/>
    <mergeCell ref="AY19:AY20"/>
    <mergeCell ref="AZ19:AZ20"/>
    <mergeCell ref="BA19:BA20"/>
    <mergeCell ref="BB19:BB20"/>
    <mergeCell ref="BC19:BC20"/>
    <mergeCell ref="BD19:BD20"/>
    <mergeCell ref="BE19:BE20"/>
    <mergeCell ref="AZ17:AZ18"/>
    <mergeCell ref="BA17:BA18"/>
    <mergeCell ref="BB17:BB18"/>
    <mergeCell ref="BC17:BC18"/>
    <mergeCell ref="BD17:BD18"/>
    <mergeCell ref="BF19:BF20"/>
    <mergeCell ref="BG19:BG20"/>
    <mergeCell ref="BF23:BF24"/>
    <mergeCell ref="BG23:BG24"/>
    <mergeCell ref="BH23:BH24"/>
    <mergeCell ref="BI23:BI24"/>
    <mergeCell ref="BJ23:BJ24"/>
    <mergeCell ref="BH19:BH20"/>
    <mergeCell ref="BI19:BI20"/>
    <mergeCell ref="BJ19:BJ20"/>
    <mergeCell ref="BG21:BG22"/>
    <mergeCell ref="BH21:BH22"/>
    <mergeCell ref="BI21:BI22"/>
    <mergeCell ref="BJ21:BJ22"/>
    <mergeCell ref="AY33:AY34"/>
    <mergeCell ref="AZ33:AZ34"/>
    <mergeCell ref="AK29:AK30"/>
    <mergeCell ref="BB35:BB36"/>
    <mergeCell ref="AK35:AK36"/>
    <mergeCell ref="AR35:AR36"/>
    <mergeCell ref="AY35:AY36"/>
    <mergeCell ref="BC33:BC34"/>
    <mergeCell ref="AR33:AR34"/>
    <mergeCell ref="BI33:BI34"/>
    <mergeCell ref="BI35:BI36"/>
    <mergeCell ref="BC35:BC36"/>
    <mergeCell ref="BG35:BG36"/>
    <mergeCell ref="BH35:BH36"/>
    <mergeCell ref="BF33:BF34"/>
    <mergeCell ref="BG33:BG34"/>
    <mergeCell ref="BH33:BH34"/>
    <mergeCell ref="BF35:BF36"/>
    <mergeCell ref="BB5:BB6"/>
    <mergeCell ref="BC5:BC6"/>
    <mergeCell ref="BD5:BD6"/>
    <mergeCell ref="BE5:BE6"/>
    <mergeCell ref="BF7:BF8"/>
    <mergeCell ref="BG7:BG8"/>
    <mergeCell ref="BI7:BI8"/>
    <mergeCell ref="BJ7:BJ8"/>
    <mergeCell ref="AZ5:AZ6"/>
    <mergeCell ref="BA5:BA6"/>
    <mergeCell ref="AZ15:AZ16"/>
    <mergeCell ref="BA15:BA16"/>
    <mergeCell ref="BB15:BB16"/>
    <mergeCell ref="BC15:BC16"/>
    <mergeCell ref="BD15:BD16"/>
    <mergeCell ref="AZ23:AZ24"/>
    <mergeCell ref="BA23:BA24"/>
    <mergeCell ref="BB23:BB24"/>
    <mergeCell ref="BC23:BC24"/>
    <mergeCell ref="BD23:BD24"/>
    <mergeCell ref="BE23:BE24"/>
    <mergeCell ref="BF21:BF22"/>
    <mergeCell ref="AZ21:AZ22"/>
    <mergeCell ref="BA21:BA22"/>
    <mergeCell ref="BB21:BB22"/>
    <mergeCell ref="BC21:BC22"/>
    <mergeCell ref="BD21:BD22"/>
    <mergeCell ref="BE21:BE22"/>
    <mergeCell ref="BJ33:BJ34"/>
    <mergeCell ref="BJ35:BJ36"/>
    <mergeCell ref="AK27:AK28"/>
    <mergeCell ref="AR27:AR28"/>
    <mergeCell ref="BC27:BC28"/>
    <mergeCell ref="BD27:BD28"/>
    <mergeCell ref="Z27:Z28"/>
    <mergeCell ref="AA27:AA28"/>
    <mergeCell ref="AB27:AB28"/>
    <mergeCell ref="AC27:AC28"/>
    <mergeCell ref="AD27:AD28"/>
    <mergeCell ref="BA29:BA30"/>
    <mergeCell ref="BB29:BB30"/>
    <mergeCell ref="AY31:AY32"/>
    <mergeCell ref="AZ31:AZ32"/>
    <mergeCell ref="BA31:BA32"/>
    <mergeCell ref="BB31:BB32"/>
    <mergeCell ref="BF29:BF30"/>
    <mergeCell ref="BG29:BG30"/>
    <mergeCell ref="BH29:BH30"/>
    <mergeCell ref="BI29:BI30"/>
    <mergeCell ref="BJ29:BJ30"/>
    <mergeCell ref="AY29:AY30"/>
    <mergeCell ref="AZ29:AZ30"/>
    <mergeCell ref="BE29:BE30"/>
    <mergeCell ref="BC31:BC32"/>
    <mergeCell ref="BD31:BD32"/>
    <mergeCell ref="BC29:BC30"/>
    <mergeCell ref="BD29:BD30"/>
    <mergeCell ref="BF31:BF32"/>
    <mergeCell ref="BG31:BG32"/>
    <mergeCell ref="BH31:BH32"/>
    <mergeCell ref="BI31:BI32"/>
    <mergeCell ref="BJ31:BJ32"/>
    <mergeCell ref="BE31:BE32"/>
    <mergeCell ref="Z23:Z24"/>
    <mergeCell ref="AA23:AA24"/>
    <mergeCell ref="AB23:AB24"/>
    <mergeCell ref="AC23:AC24"/>
    <mergeCell ref="AD23:AD24"/>
    <mergeCell ref="AK23:AK24"/>
    <mergeCell ref="AR23:AR24"/>
    <mergeCell ref="AY25:AY26"/>
    <mergeCell ref="AZ25:AZ26"/>
    <mergeCell ref="AY27:AY28"/>
    <mergeCell ref="AZ27:AZ28"/>
    <mergeCell ref="BA25:BA26"/>
    <mergeCell ref="BB25:BB26"/>
    <mergeCell ref="BA27:BA28"/>
    <mergeCell ref="BB27:BB28"/>
    <mergeCell ref="AK25:AK26"/>
    <mergeCell ref="AR25:AR26"/>
    <mergeCell ref="BF25:BF26"/>
    <mergeCell ref="BG25:BG26"/>
    <mergeCell ref="BH25:BH26"/>
    <mergeCell ref="BI25:BI26"/>
    <mergeCell ref="BJ25:BJ26"/>
    <mergeCell ref="BE25:BE26"/>
    <mergeCell ref="J23:J24"/>
    <mergeCell ref="J25:J26"/>
    <mergeCell ref="J27:J28"/>
    <mergeCell ref="BC25:BC26"/>
    <mergeCell ref="BD25:BD26"/>
    <mergeCell ref="BF27:BF28"/>
    <mergeCell ref="BG27:BG28"/>
    <mergeCell ref="BH27:BH28"/>
    <mergeCell ref="BI27:BI28"/>
    <mergeCell ref="BJ27:BJ28"/>
    <mergeCell ref="BE27:BE28"/>
    <mergeCell ref="Q27:Q28"/>
    <mergeCell ref="X27:X28"/>
    <mergeCell ref="Y27:Y28"/>
    <mergeCell ref="X23:X24"/>
    <mergeCell ref="Y23:Y24"/>
    <mergeCell ref="Z25:Z26"/>
    <mergeCell ref="AA25:AA26"/>
    <mergeCell ref="AB25:AB26"/>
    <mergeCell ref="AC25:AC26"/>
    <mergeCell ref="AD25:AD26"/>
    <mergeCell ref="AF38:BA38"/>
    <mergeCell ref="BB38:BC38"/>
    <mergeCell ref="AJ39:AN41"/>
    <mergeCell ref="AQ39:AU41"/>
    <mergeCell ref="Z31:Z32"/>
    <mergeCell ref="AA31:AA32"/>
    <mergeCell ref="AB31:AB32"/>
    <mergeCell ref="AC31:AC32"/>
    <mergeCell ref="AR29:AR30"/>
    <mergeCell ref="AR31:AR32"/>
    <mergeCell ref="X29:X30"/>
    <mergeCell ref="X31:X32"/>
    <mergeCell ref="AZ35:AZ36"/>
    <mergeCell ref="BA35:BA36"/>
    <mergeCell ref="BD35:BD36"/>
    <mergeCell ref="BE35:BE36"/>
    <mergeCell ref="BD33:BD34"/>
    <mergeCell ref="BE33:BE34"/>
    <mergeCell ref="A7:A8"/>
    <mergeCell ref="B7:B8"/>
    <mergeCell ref="A4:B4"/>
    <mergeCell ref="A5:A6"/>
    <mergeCell ref="B5:B6"/>
    <mergeCell ref="C5:C6"/>
    <mergeCell ref="B9:B10"/>
    <mergeCell ref="C9:C10"/>
    <mergeCell ref="C7:C8"/>
    <mergeCell ref="BH13:BH14"/>
    <mergeCell ref="AZ13:AZ14"/>
    <mergeCell ref="BA13:BA14"/>
    <mergeCell ref="BB13:BB14"/>
    <mergeCell ref="BC13:BC14"/>
    <mergeCell ref="BD13:BD14"/>
    <mergeCell ref="BE13:BE14"/>
    <mergeCell ref="BA33:BA34"/>
    <mergeCell ref="BB33:BB34"/>
    <mergeCell ref="AZ3:BC3"/>
    <mergeCell ref="BD3:BG3"/>
    <mergeCell ref="BF5:BF6"/>
    <mergeCell ref="BG5:BG6"/>
    <mergeCell ref="BH5:BH6"/>
    <mergeCell ref="BH7:BH8"/>
    <mergeCell ref="AZ7:AZ8"/>
    <mergeCell ref="BA7:BA8"/>
    <mergeCell ref="BB7:BB8"/>
    <mergeCell ref="BC7:BC8"/>
    <mergeCell ref="BD7:BD8"/>
    <mergeCell ref="BE7:BE8"/>
    <mergeCell ref="BF9:BF10"/>
    <mergeCell ref="BG9:BG10"/>
    <mergeCell ref="BH9:BH10"/>
    <mergeCell ref="AZ9:AZ10"/>
    <mergeCell ref="BA9:BA10"/>
    <mergeCell ref="BB9:BB10"/>
    <mergeCell ref="BC9:BC10"/>
    <mergeCell ref="BD9:BD10"/>
    <mergeCell ref="BE9:BE10"/>
    <mergeCell ref="BF11:BF12"/>
    <mergeCell ref="BG11:BG12"/>
    <mergeCell ref="BH11:BH12"/>
    <mergeCell ref="AZ11:AZ12"/>
    <mergeCell ref="BA11:BA12"/>
    <mergeCell ref="BB11:BB12"/>
    <mergeCell ref="BC11:BC12"/>
    <mergeCell ref="BD11:BD12"/>
    <mergeCell ref="BE11:BE12"/>
    <mergeCell ref="BF13:BF14"/>
    <mergeCell ref="BG13:BG14"/>
    <mergeCell ref="BF15:BF16"/>
    <mergeCell ref="BG15:BG16"/>
    <mergeCell ref="BJ15:BJ16"/>
    <mergeCell ref="BJ17:BJ18"/>
    <mergeCell ref="BI5:BI6"/>
    <mergeCell ref="BJ5:BJ6"/>
    <mergeCell ref="BI9:BI10"/>
    <mergeCell ref="BJ9:BJ10"/>
    <mergeCell ref="BI11:BI12"/>
    <mergeCell ref="BJ11:BJ12"/>
    <mergeCell ref="BJ13:BJ14"/>
  </mergeCells>
  <conditionalFormatting sqref="BG5:BG36">
    <cfRule type="cellIs" dxfId="0" priority="1" operator="lessThan">
      <formula>4</formula>
    </cfRule>
  </conditionalFormatting>
  <conditionalFormatting sqref="AB7:AB36">
    <cfRule type="cellIs" dxfId="0" priority="2" operator="lessThan">
      <formula>4</formula>
    </cfRule>
  </conditionalFormatting>
  <conditionalFormatting sqref="BC5:BC36">
    <cfRule type="cellIs" dxfId="0" priority="3" operator="lessThan">
      <formula>4</formula>
    </cfRule>
  </conditionalFormatting>
  <conditionalFormatting sqref="AB5:AB6">
    <cfRule type="cellIs" dxfId="0" priority="4" operator="lessThan">
      <formula>4</formula>
    </cfRule>
  </conditionalFormatting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5.71"/>
    <col customWidth="1" min="3" max="3" width="3.71"/>
    <col customWidth="1" min="4" max="4" width="16.0"/>
    <col customWidth="1" min="5" max="7" width="3.71"/>
    <col customWidth="1" min="8" max="8" width="6.29"/>
    <col customWidth="1" min="9" max="10" width="3.71"/>
    <col customWidth="1" min="11" max="11" width="16.0"/>
    <col customWidth="1" min="12" max="14" width="3.71"/>
    <col customWidth="1" min="15" max="15" width="6.29"/>
    <col customWidth="1" min="16" max="17" width="3.71"/>
    <col customWidth="1" min="18" max="18" width="16.0"/>
    <col customWidth="1" min="19" max="21" width="3.71"/>
    <col customWidth="1" min="22" max="22" width="6.29"/>
    <col customWidth="1" min="23" max="24" width="3.71"/>
    <col customWidth="1" min="25" max="25" width="4.71"/>
    <col customWidth="1" min="26" max="26" width="7.29"/>
    <col customWidth="1" min="27" max="28" width="4.71"/>
    <col customWidth="1" min="29" max="29" width="3.71"/>
    <col customWidth="1" min="30" max="30" width="25.71"/>
    <col customWidth="1" min="31" max="31" width="16.0"/>
    <col customWidth="1" min="32" max="34" width="3.71"/>
    <col customWidth="1" min="35" max="35" width="6.29"/>
    <col customWidth="1" min="36" max="37" width="3.71"/>
    <col customWidth="1" min="38" max="38" width="16.0"/>
    <col customWidth="1" min="39" max="41" width="3.71"/>
    <col customWidth="1" min="42" max="42" width="6.29"/>
    <col customWidth="1" min="43" max="44" width="3.71"/>
    <col customWidth="1" min="45" max="45" width="16.0"/>
    <col customWidth="1" min="46" max="48" width="3.71"/>
    <col customWidth="1" min="49" max="49" width="6.29"/>
    <col customWidth="1" min="50" max="51" width="3.71"/>
    <col customWidth="1" min="52" max="52" width="4.71"/>
    <col customWidth="1" min="53" max="53" width="7.29"/>
    <col customWidth="1" min="54" max="56" width="4.71"/>
    <col customWidth="1" min="57" max="57" width="7.29"/>
    <col customWidth="1" min="58" max="59" width="4.71"/>
    <col customWidth="1" hidden="1" min="60" max="62" width="3.29"/>
    <col customWidth="1" min="63" max="68" width="3.29"/>
    <col customWidth="1" min="69" max="69" width="4.29"/>
  </cols>
  <sheetData>
    <row r="1" ht="15.0" customHeight="1">
      <c r="A1" s="1"/>
      <c r="B1" s="2" t="s">
        <v>0</v>
      </c>
      <c r="C1" s="3"/>
      <c r="D1" s="1" t="s">
        <v>116</v>
      </c>
      <c r="E1" s="1"/>
      <c r="F1" s="1"/>
      <c r="G1" s="1"/>
      <c r="H1" s="4"/>
      <c r="I1" s="4"/>
      <c r="J1" s="1"/>
      <c r="K1" s="1"/>
      <c r="L1" s="1"/>
      <c r="M1" s="1"/>
      <c r="N1" s="1"/>
      <c r="O1" s="4"/>
      <c r="P1" s="5" t="s">
        <v>2</v>
      </c>
      <c r="Q1" s="1"/>
      <c r="R1" s="1"/>
      <c r="S1" s="1"/>
      <c r="T1" s="1"/>
      <c r="U1" s="1"/>
      <c r="V1" s="1"/>
      <c r="W1" s="1"/>
      <c r="X1" s="1"/>
      <c r="Y1" s="1"/>
      <c r="Z1" s="5"/>
      <c r="AA1" s="5"/>
      <c r="AB1" s="5"/>
      <c r="AC1" s="5"/>
      <c r="AD1" s="6" t="s">
        <v>0</v>
      </c>
      <c r="AE1" s="1" t="s">
        <v>116</v>
      </c>
      <c r="AF1" s="1"/>
      <c r="AG1" s="1"/>
      <c r="AH1" s="1"/>
      <c r="AI1" s="4"/>
      <c r="AJ1" s="4"/>
      <c r="AK1" s="1"/>
      <c r="AL1" s="1"/>
      <c r="AM1" s="1"/>
      <c r="AN1" s="1"/>
      <c r="AO1" s="1"/>
      <c r="AP1" s="4"/>
      <c r="AQ1" s="5" t="s">
        <v>2</v>
      </c>
      <c r="AR1" s="1"/>
      <c r="AS1" s="1"/>
      <c r="AT1" s="1"/>
      <c r="AU1" s="1"/>
      <c r="AV1" s="1"/>
      <c r="AW1" s="1"/>
      <c r="AX1" s="1"/>
      <c r="AY1" s="1"/>
      <c r="AZ1" s="1"/>
      <c r="BA1" s="5"/>
      <c r="BB1" s="5"/>
      <c r="BC1" s="5"/>
      <c r="BD1" s="5"/>
      <c r="BE1" s="5"/>
      <c r="BF1" s="5"/>
      <c r="BG1" s="5"/>
      <c r="BH1" s="1"/>
      <c r="BI1" s="1"/>
      <c r="BJ1" s="1"/>
      <c r="BK1" s="1"/>
      <c r="BL1" s="1"/>
      <c r="BM1" s="1"/>
      <c r="BN1" s="1"/>
      <c r="BO1" s="1"/>
      <c r="BP1" s="1"/>
      <c r="BQ1" s="1"/>
    </row>
    <row r="2" ht="15.0" customHeight="1">
      <c r="A2" s="7"/>
      <c r="B2" s="2" t="s">
        <v>5</v>
      </c>
      <c r="C2" s="8"/>
      <c r="D2" s="7"/>
      <c r="E2" s="7"/>
      <c r="F2" s="7"/>
      <c r="G2" s="7"/>
      <c r="H2" s="7"/>
      <c r="I2" s="7"/>
      <c r="J2" s="6" t="s">
        <v>6</v>
      </c>
      <c r="K2" s="3"/>
      <c r="L2" s="7"/>
      <c r="M2" s="7"/>
      <c r="N2" s="7"/>
      <c r="O2" s="7"/>
      <c r="P2" s="6" t="s">
        <v>8</v>
      </c>
      <c r="Q2" s="1"/>
      <c r="R2" s="1"/>
      <c r="S2" s="1"/>
      <c r="T2" s="1"/>
      <c r="U2" s="1"/>
      <c r="V2" s="1"/>
      <c r="W2" s="1"/>
      <c r="X2" s="1"/>
      <c r="Y2" s="7"/>
      <c r="Z2" s="2"/>
      <c r="AA2" s="2"/>
      <c r="AB2" s="2"/>
      <c r="AC2" s="2"/>
      <c r="AD2" s="6" t="s">
        <v>5</v>
      </c>
      <c r="AE2" s="7"/>
      <c r="AF2" s="7"/>
      <c r="AG2" s="7"/>
      <c r="AH2" s="7"/>
      <c r="AI2" s="7"/>
      <c r="AJ2" s="7"/>
      <c r="AK2" s="6" t="s">
        <v>6</v>
      </c>
      <c r="AL2" s="3"/>
      <c r="AM2" s="7"/>
      <c r="AN2" s="7"/>
      <c r="AO2" s="7"/>
      <c r="AP2" s="7"/>
      <c r="AQ2" s="6" t="s">
        <v>8</v>
      </c>
      <c r="AR2" s="1"/>
      <c r="AS2" s="1"/>
      <c r="AT2" s="1"/>
      <c r="AU2" s="1"/>
      <c r="AV2" s="1"/>
      <c r="AW2" s="1"/>
      <c r="AX2" s="1"/>
      <c r="AY2" s="1"/>
      <c r="AZ2" s="7"/>
      <c r="BA2" s="2"/>
      <c r="BB2" s="2"/>
      <c r="BC2" s="2"/>
      <c r="BD2" s="2"/>
      <c r="BE2" s="2"/>
      <c r="BF2" s="2"/>
      <c r="BG2" s="2"/>
      <c r="BH2" s="7"/>
      <c r="BI2" s="7"/>
      <c r="BJ2" s="7"/>
      <c r="BK2" s="7"/>
      <c r="BL2" s="7"/>
      <c r="BM2" s="7"/>
      <c r="BN2" s="7"/>
      <c r="BO2" s="7"/>
      <c r="BP2" s="7"/>
      <c r="BQ2" s="7"/>
    </row>
    <row r="3" ht="15.0" customHeight="1">
      <c r="A3" s="10"/>
      <c r="B3" s="11"/>
      <c r="C3" s="12"/>
      <c r="D3" s="13" t="s">
        <v>10</v>
      </c>
      <c r="E3" s="14"/>
      <c r="F3" s="14"/>
      <c r="G3" s="14"/>
      <c r="H3" s="14"/>
      <c r="I3" s="14"/>
      <c r="J3" s="15"/>
      <c r="K3" s="13" t="s">
        <v>11</v>
      </c>
      <c r="L3" s="14"/>
      <c r="M3" s="14"/>
      <c r="N3" s="14"/>
      <c r="O3" s="14"/>
      <c r="P3" s="14"/>
      <c r="Q3" s="15"/>
      <c r="R3" s="13" t="s">
        <v>12</v>
      </c>
      <c r="S3" s="14"/>
      <c r="T3" s="14"/>
      <c r="U3" s="14"/>
      <c r="V3" s="14"/>
      <c r="W3" s="14"/>
      <c r="X3" s="15"/>
      <c r="Y3" s="16" t="s">
        <v>13</v>
      </c>
      <c r="Z3" s="14"/>
      <c r="AA3" s="14"/>
      <c r="AB3" s="15"/>
      <c r="AC3" s="10"/>
      <c r="AD3" s="11"/>
      <c r="AE3" s="13" t="s">
        <v>14</v>
      </c>
      <c r="AF3" s="14"/>
      <c r="AG3" s="14"/>
      <c r="AH3" s="14"/>
      <c r="AI3" s="14"/>
      <c r="AJ3" s="14"/>
      <c r="AK3" s="15"/>
      <c r="AL3" s="13" t="s">
        <v>15</v>
      </c>
      <c r="AM3" s="14"/>
      <c r="AN3" s="14"/>
      <c r="AO3" s="14"/>
      <c r="AP3" s="14"/>
      <c r="AQ3" s="14"/>
      <c r="AR3" s="15"/>
      <c r="AS3" s="13" t="s">
        <v>16</v>
      </c>
      <c r="AT3" s="14"/>
      <c r="AU3" s="14"/>
      <c r="AV3" s="14"/>
      <c r="AW3" s="14"/>
      <c r="AX3" s="14"/>
      <c r="AY3" s="15"/>
      <c r="AZ3" s="16" t="s">
        <v>17</v>
      </c>
      <c r="BA3" s="14"/>
      <c r="BB3" s="14"/>
      <c r="BC3" s="15"/>
      <c r="BD3" s="17" t="s">
        <v>18</v>
      </c>
      <c r="BE3" s="14"/>
      <c r="BF3" s="14"/>
      <c r="BG3" s="15"/>
      <c r="BH3" s="18"/>
      <c r="BI3" s="18"/>
      <c r="BJ3" s="18"/>
      <c r="BK3" s="19"/>
      <c r="BL3" s="19"/>
      <c r="BM3" s="19"/>
      <c r="BN3" s="19"/>
      <c r="BP3" s="19"/>
      <c r="BQ3" s="19"/>
    </row>
    <row r="4" ht="85.5" customHeight="1">
      <c r="A4" s="20" t="s">
        <v>19</v>
      </c>
      <c r="B4" s="21"/>
      <c r="C4" s="22" t="s">
        <v>20</v>
      </c>
      <c r="D4" s="22" t="s">
        <v>21</v>
      </c>
      <c r="E4" s="23" t="s">
        <v>22</v>
      </c>
      <c r="F4" s="22" t="s">
        <v>23</v>
      </c>
      <c r="G4" s="22" t="s">
        <v>24</v>
      </c>
      <c r="H4" s="23" t="s">
        <v>25</v>
      </c>
      <c r="I4" s="22" t="s">
        <v>26</v>
      </c>
      <c r="J4" s="22" t="s">
        <v>27</v>
      </c>
      <c r="K4" s="22" t="s">
        <v>21</v>
      </c>
      <c r="L4" s="23" t="s">
        <v>22</v>
      </c>
      <c r="M4" s="24" t="s">
        <v>23</v>
      </c>
      <c r="N4" s="22" t="s">
        <v>24</v>
      </c>
      <c r="O4" s="23" t="s">
        <v>25</v>
      </c>
      <c r="P4" s="22" t="s">
        <v>26</v>
      </c>
      <c r="Q4" s="22" t="s">
        <v>28</v>
      </c>
      <c r="R4" s="22" t="s">
        <v>21</v>
      </c>
      <c r="S4" s="23" t="s">
        <v>22</v>
      </c>
      <c r="T4" s="24" t="s">
        <v>23</v>
      </c>
      <c r="U4" s="22" t="s">
        <v>24</v>
      </c>
      <c r="V4" s="23" t="s">
        <v>25</v>
      </c>
      <c r="W4" s="22" t="s">
        <v>26</v>
      </c>
      <c r="X4" s="22" t="s">
        <v>28</v>
      </c>
      <c r="Y4" s="25" t="s">
        <v>24</v>
      </c>
      <c r="Z4" s="26" t="s">
        <v>25</v>
      </c>
      <c r="AA4" s="25" t="s">
        <v>27</v>
      </c>
      <c r="AB4" s="25" t="s">
        <v>29</v>
      </c>
      <c r="AC4" s="20" t="s">
        <v>19</v>
      </c>
      <c r="AD4" s="21"/>
      <c r="AE4" s="22" t="s">
        <v>21</v>
      </c>
      <c r="AF4" s="23" t="s">
        <v>22</v>
      </c>
      <c r="AG4" s="22" t="s">
        <v>23</v>
      </c>
      <c r="AH4" s="22" t="s">
        <v>24</v>
      </c>
      <c r="AI4" s="23" t="s">
        <v>25</v>
      </c>
      <c r="AJ4" s="22" t="s">
        <v>26</v>
      </c>
      <c r="AK4" s="22" t="s">
        <v>28</v>
      </c>
      <c r="AL4" s="27" t="s">
        <v>21</v>
      </c>
      <c r="AM4" s="23" t="s">
        <v>22</v>
      </c>
      <c r="AN4" s="24" t="s">
        <v>23</v>
      </c>
      <c r="AO4" s="22" t="s">
        <v>24</v>
      </c>
      <c r="AP4" s="23" t="s">
        <v>25</v>
      </c>
      <c r="AQ4" s="22" t="s">
        <v>26</v>
      </c>
      <c r="AR4" s="22" t="s">
        <v>28</v>
      </c>
      <c r="AS4" s="22" t="s">
        <v>21</v>
      </c>
      <c r="AT4" s="23" t="s">
        <v>22</v>
      </c>
      <c r="AU4" s="24" t="s">
        <v>23</v>
      </c>
      <c r="AV4" s="22" t="s">
        <v>24</v>
      </c>
      <c r="AW4" s="23" t="s">
        <v>25</v>
      </c>
      <c r="AX4" s="22" t="s">
        <v>26</v>
      </c>
      <c r="AY4" s="22" t="s">
        <v>28</v>
      </c>
      <c r="AZ4" s="25" t="s">
        <v>24</v>
      </c>
      <c r="BA4" s="26" t="s">
        <v>25</v>
      </c>
      <c r="BB4" s="25" t="s">
        <v>27</v>
      </c>
      <c r="BC4" s="25" t="s">
        <v>29</v>
      </c>
      <c r="BD4" s="28" t="s">
        <v>24</v>
      </c>
      <c r="BE4" s="28" t="s">
        <v>30</v>
      </c>
      <c r="BF4" s="28" t="s">
        <v>28</v>
      </c>
      <c r="BG4" s="28" t="s">
        <v>31</v>
      </c>
      <c r="BH4" s="29" t="s">
        <v>32</v>
      </c>
      <c r="BI4" s="29" t="s">
        <v>33</v>
      </c>
      <c r="BJ4" s="29" t="s">
        <v>34</v>
      </c>
      <c r="BK4" s="29" t="s">
        <v>35</v>
      </c>
      <c r="BL4" s="29" t="s">
        <v>36</v>
      </c>
      <c r="BM4" s="29" t="s">
        <v>37</v>
      </c>
      <c r="BN4" s="29" t="s">
        <v>38</v>
      </c>
      <c r="BO4" s="29" t="s">
        <v>39</v>
      </c>
      <c r="BP4" s="29" t="s">
        <v>40</v>
      </c>
      <c r="BQ4" s="29" t="s">
        <v>41</v>
      </c>
    </row>
    <row r="5" ht="15.0" customHeight="1">
      <c r="A5" s="30">
        <v>1.0</v>
      </c>
      <c r="B5" s="31" t="str">
        <f>'Rozpisky extraliga '!D3</f>
        <v>MRS - TREBILIFT</v>
      </c>
      <c r="C5" s="32"/>
      <c r="D5" s="33" t="s">
        <v>117</v>
      </c>
      <c r="E5" s="34" t="s">
        <v>43</v>
      </c>
      <c r="F5" s="35">
        <v>13.0</v>
      </c>
      <c r="G5" s="34">
        <v>17.0</v>
      </c>
      <c r="H5" s="36">
        <v>1930.0</v>
      </c>
      <c r="I5" s="34">
        <v>4.0</v>
      </c>
      <c r="J5" s="37" t="str">
        <f>SUM(I5:I6)</f>
        <v>12</v>
      </c>
      <c r="K5" s="33" t="str">
        <f t="shared" ref="K5:L5" si="1">D5</f>
        <v>Jakub Seifried</v>
      </c>
      <c r="L5" s="34" t="str">
        <f t="shared" si="1"/>
        <v>R</v>
      </c>
      <c r="M5" s="38">
        <v>5.0</v>
      </c>
      <c r="N5" s="34">
        <v>5.0</v>
      </c>
      <c r="O5" s="36">
        <v>838.0</v>
      </c>
      <c r="P5" s="34">
        <v>7.0</v>
      </c>
      <c r="Q5" s="37" t="str">
        <f>SUM(P5:P6)</f>
        <v>12</v>
      </c>
      <c r="R5" s="33" t="str">
        <f t="shared" ref="R5:S5" si="2">K5</f>
        <v>Jakub Seifried</v>
      </c>
      <c r="S5" s="34" t="str">
        <f t="shared" si="2"/>
        <v>R</v>
      </c>
      <c r="T5" s="38">
        <v>9.0</v>
      </c>
      <c r="U5" s="34">
        <v>6.0</v>
      </c>
      <c r="V5" s="36">
        <v>864.0</v>
      </c>
      <c r="W5" s="34">
        <v>10.0</v>
      </c>
      <c r="X5" s="39" t="str">
        <f>SUM(W5:W6)</f>
        <v>17</v>
      </c>
      <c r="Y5" s="40" t="str">
        <f t="shared" ref="Y5:Z5" si="3">G5+N5+G6+N6+U5+U6</f>
        <v>48</v>
      </c>
      <c r="Z5" s="41" t="str">
        <f t="shared" si="3"/>
        <v>5433</v>
      </c>
      <c r="AA5" s="42" t="str">
        <f>J5+Q5+X5</f>
        <v>41</v>
      </c>
      <c r="AB5" s="43" t="str">
        <f>RANK(BH5,$BH$5:$BH$34,1)</f>
        <v>7</v>
      </c>
      <c r="AC5" s="44">
        <v>1.0</v>
      </c>
      <c r="AD5" s="45" t="str">
        <f>B5</f>
        <v>MRS - TREBILIFT</v>
      </c>
      <c r="AE5" s="33" t="s">
        <v>117</v>
      </c>
      <c r="AF5" s="34" t="s">
        <v>43</v>
      </c>
      <c r="AG5" s="35">
        <v>8.0</v>
      </c>
      <c r="AH5" s="34">
        <v>5.0</v>
      </c>
      <c r="AI5" s="36">
        <v>390.0</v>
      </c>
      <c r="AJ5" s="34">
        <v>12.0</v>
      </c>
      <c r="AK5" s="37" t="str">
        <f>SUM(AJ5:AJ6)</f>
        <v>14</v>
      </c>
      <c r="AL5" s="33" t="str">
        <f t="shared" ref="AL5:AM5" si="4">AE5</f>
        <v>Jakub Seifried</v>
      </c>
      <c r="AM5" s="34" t="str">
        <f t="shared" si="4"/>
        <v>R</v>
      </c>
      <c r="AN5" s="38">
        <v>13.0</v>
      </c>
      <c r="AO5" s="34">
        <v>6.0</v>
      </c>
      <c r="AP5" s="36">
        <v>901.0</v>
      </c>
      <c r="AQ5" s="34">
        <v>10.0</v>
      </c>
      <c r="AR5" s="37" t="str">
        <f>SUM(AQ5:AQ6)</f>
        <v>15</v>
      </c>
      <c r="AS5" s="33" t="str">
        <f t="shared" ref="AS5:AT5" si="5">AL5</f>
        <v>Jakub Seifried</v>
      </c>
      <c r="AT5" s="34" t="str">
        <f t="shared" si="5"/>
        <v>R</v>
      </c>
      <c r="AU5" s="38">
        <v>4.0</v>
      </c>
      <c r="AV5" s="34">
        <v>17.0</v>
      </c>
      <c r="AW5" s="36">
        <v>2384.0</v>
      </c>
      <c r="AX5" s="34">
        <v>2.0</v>
      </c>
      <c r="AY5" s="37" t="str">
        <f>SUM(AX5:AX6)</f>
        <v>4</v>
      </c>
      <c r="AZ5" s="40" t="str">
        <f t="shared" ref="AZ5:BA5" si="6">AH5+AO5+AH6+AO6+AV5+AV6</f>
        <v>104</v>
      </c>
      <c r="BA5" s="41" t="str">
        <f t="shared" si="6"/>
        <v>13509</v>
      </c>
      <c r="BB5" s="42" t="str">
        <f>AK5+AR5+AY5</f>
        <v>33</v>
      </c>
      <c r="BC5" s="43" t="str">
        <f>RANK(BI5,$BI$5:$BI$34,1)</f>
        <v>1</v>
      </c>
      <c r="BD5" s="46" t="str">
        <f t="shared" ref="BD5:BF5" si="7">Y5+AZ5</f>
        <v>152</v>
      </c>
      <c r="BE5" s="47" t="str">
        <f t="shared" si="7"/>
        <v>18942</v>
      </c>
      <c r="BF5" s="48" t="str">
        <f t="shared" si="7"/>
        <v>74</v>
      </c>
      <c r="BG5" s="49" t="str">
        <f>RANK(BJ5,$BJ$5:$BJ$34,1)</f>
        <v>5</v>
      </c>
      <c r="BH5" s="50" t="str">
        <f>SUM(AA5)+(-Z5/1000000000)</f>
        <v>40.999994567000</v>
      </c>
      <c r="BI5" s="51" t="str">
        <f>SUM(BB5)+(-BA5/1000000000)</f>
        <v>32.999986491000</v>
      </c>
      <c r="BJ5" s="51" t="str">
        <f>SUM(BF5)+(-BE5/1000000000)</f>
        <v>73.999981058000</v>
      </c>
      <c r="BK5" s="52" t="str">
        <f t="shared" ref="BK5:BK32" si="12">48-2*I5</f>
        <v>40</v>
      </c>
      <c r="BL5" s="53" t="str">
        <f t="shared" ref="BL5:BL32" si="13">48-2*P5</f>
        <v>34</v>
      </c>
      <c r="BM5" s="53" t="str">
        <f t="shared" ref="BM5:BM32" si="14">48-2*W5</f>
        <v>28</v>
      </c>
      <c r="BN5" s="53" t="str">
        <f t="shared" ref="BN5:BN32" si="15">48-2*AJ5</f>
        <v>24</v>
      </c>
      <c r="BO5" s="53" t="str">
        <f t="shared" ref="BO5:BO32" si="16">48-2*AQ5</f>
        <v>28</v>
      </c>
      <c r="BP5" s="53" t="str">
        <f t="shared" ref="BP5:BP32" si="17">48-2*AX5</f>
        <v>44</v>
      </c>
      <c r="BQ5" s="54" t="str">
        <f t="shared" ref="BQ5:BQ32" si="18">SUM(BK5:BP5)</f>
        <v>198</v>
      </c>
    </row>
    <row r="6" ht="15.0" customHeight="1">
      <c r="A6" s="55"/>
      <c r="B6" s="56"/>
      <c r="C6" s="57"/>
      <c r="D6" s="58" t="s">
        <v>102</v>
      </c>
      <c r="E6" s="59" t="s">
        <v>44</v>
      </c>
      <c r="F6" s="60">
        <v>13.0</v>
      </c>
      <c r="G6" s="59">
        <v>10.0</v>
      </c>
      <c r="H6" s="59">
        <v>698.0</v>
      </c>
      <c r="I6" s="59">
        <v>8.0</v>
      </c>
      <c r="J6" s="61"/>
      <c r="K6" s="58" t="str">
        <f t="shared" ref="K6:L6" si="8">D6</f>
        <v>Němec Roman </v>
      </c>
      <c r="L6" s="59" t="str">
        <f t="shared" si="8"/>
        <v>O</v>
      </c>
      <c r="M6" s="62">
        <v>5.0</v>
      </c>
      <c r="N6" s="59">
        <v>5.0</v>
      </c>
      <c r="O6" s="59">
        <v>648.0</v>
      </c>
      <c r="P6" s="59">
        <v>5.0</v>
      </c>
      <c r="Q6" s="61"/>
      <c r="R6" s="58" t="str">
        <f t="shared" ref="R6:S6" si="9">K6</f>
        <v>Němec Roman </v>
      </c>
      <c r="S6" s="59" t="str">
        <f t="shared" si="9"/>
        <v>O</v>
      </c>
      <c r="T6" s="62">
        <v>9.0</v>
      </c>
      <c r="U6" s="59">
        <v>5.0</v>
      </c>
      <c r="V6" s="59">
        <v>455.0</v>
      </c>
      <c r="W6" s="59">
        <v>7.0</v>
      </c>
      <c r="X6" s="63"/>
      <c r="Y6" s="64"/>
      <c r="Z6" s="65"/>
      <c r="AA6" s="65"/>
      <c r="AB6" s="61"/>
      <c r="AC6" s="66"/>
      <c r="AD6" s="56"/>
      <c r="AE6" s="58" t="s">
        <v>102</v>
      </c>
      <c r="AF6" s="59" t="s">
        <v>44</v>
      </c>
      <c r="AG6" s="67">
        <v>8.0</v>
      </c>
      <c r="AH6" s="59">
        <v>22.0</v>
      </c>
      <c r="AI6" s="59">
        <v>4367.0</v>
      </c>
      <c r="AJ6" s="59">
        <v>2.0</v>
      </c>
      <c r="AK6" s="61"/>
      <c r="AL6" s="58" t="str">
        <f t="shared" ref="AL6:AM6" si="10">AE6</f>
        <v>Němec Roman </v>
      </c>
      <c r="AM6" s="59" t="str">
        <f t="shared" si="10"/>
        <v>O</v>
      </c>
      <c r="AN6" s="62">
        <v>13.0</v>
      </c>
      <c r="AO6" s="59">
        <v>35.0</v>
      </c>
      <c r="AP6" s="59">
        <v>2956.0</v>
      </c>
      <c r="AQ6" s="59">
        <v>5.0</v>
      </c>
      <c r="AR6" s="61"/>
      <c r="AS6" s="58" t="str">
        <f t="shared" ref="AS6:AT6" si="11">AL6</f>
        <v>Němec Roman </v>
      </c>
      <c r="AT6" s="59" t="str">
        <f t="shared" si="11"/>
        <v>O</v>
      </c>
      <c r="AU6" s="62">
        <v>4.0</v>
      </c>
      <c r="AV6" s="59">
        <v>19.0</v>
      </c>
      <c r="AW6" s="59">
        <v>2511.0</v>
      </c>
      <c r="AX6" s="59">
        <v>2.0</v>
      </c>
      <c r="AY6" s="61"/>
      <c r="AZ6" s="64"/>
      <c r="BA6" s="65"/>
      <c r="BB6" s="65"/>
      <c r="BC6" s="61"/>
      <c r="BD6" s="68"/>
      <c r="BE6" s="69"/>
      <c r="BF6" s="69"/>
      <c r="BG6" s="61"/>
      <c r="BH6" s="70"/>
      <c r="BI6" s="71"/>
      <c r="BJ6" s="71"/>
      <c r="BK6" s="72" t="str">
        <f t="shared" si="12"/>
        <v>32</v>
      </c>
      <c r="BL6" s="19" t="str">
        <f t="shared" si="13"/>
        <v>38</v>
      </c>
      <c r="BM6" s="19" t="str">
        <f t="shared" si="14"/>
        <v>34</v>
      </c>
      <c r="BN6" s="19" t="str">
        <f t="shared" si="15"/>
        <v>44</v>
      </c>
      <c r="BO6" s="19" t="str">
        <f t="shared" si="16"/>
        <v>38</v>
      </c>
      <c r="BP6" s="19" t="str">
        <f t="shared" si="17"/>
        <v>44</v>
      </c>
      <c r="BQ6" s="73" t="str">
        <f t="shared" si="18"/>
        <v>230</v>
      </c>
    </row>
    <row r="7" ht="15.0" customHeight="1">
      <c r="A7" s="74" t="s">
        <v>46</v>
      </c>
      <c r="B7" s="75" t="str">
        <f>'Rozpisky extraliga '!D16</f>
        <v>Mucho Macho MO Zlín</v>
      </c>
      <c r="C7" s="76"/>
      <c r="D7" s="77" t="s">
        <v>118</v>
      </c>
      <c r="E7" s="78" t="s">
        <v>43</v>
      </c>
      <c r="F7" s="79">
        <v>10.0</v>
      </c>
      <c r="G7" s="78">
        <v>17.0</v>
      </c>
      <c r="H7" s="80">
        <v>2019.0</v>
      </c>
      <c r="I7" s="78">
        <v>2.0</v>
      </c>
      <c r="J7" s="81" t="str">
        <f>SUM(I7:I8)</f>
        <v>9</v>
      </c>
      <c r="K7" s="77" t="str">
        <f t="shared" ref="K7:L7" si="19">D7</f>
        <v>Michal Machálek</v>
      </c>
      <c r="L7" s="78" t="str">
        <f t="shared" si="19"/>
        <v>R</v>
      </c>
      <c r="M7" s="82">
        <v>2.0</v>
      </c>
      <c r="N7" s="78">
        <v>1.0</v>
      </c>
      <c r="O7" s="80">
        <v>157.0</v>
      </c>
      <c r="P7" s="78">
        <v>13.0</v>
      </c>
      <c r="Q7" s="81" t="str">
        <f>SUM(P7:P8)</f>
        <v>17</v>
      </c>
      <c r="R7" s="77" t="str">
        <f t="shared" ref="R7:S7" si="20">K7</f>
        <v>Michal Machálek</v>
      </c>
      <c r="S7" s="78" t="str">
        <f t="shared" si="20"/>
        <v>R</v>
      </c>
      <c r="T7" s="82">
        <v>6.0</v>
      </c>
      <c r="U7" s="78">
        <v>9.0</v>
      </c>
      <c r="V7" s="80">
        <v>1569.0</v>
      </c>
      <c r="W7" s="78">
        <v>3.0</v>
      </c>
      <c r="X7" s="83" t="str">
        <f>SUM(W7:W8)</f>
        <v>12</v>
      </c>
      <c r="Y7" s="84" t="str">
        <f t="shared" ref="Y7:Z7" si="21">G7+N7+G8+N8+U7+U8</f>
        <v>47</v>
      </c>
      <c r="Z7" s="85" t="str">
        <f t="shared" si="21"/>
        <v>5637</v>
      </c>
      <c r="AA7" s="86" t="str">
        <f>J7+Q7+X7</f>
        <v>38</v>
      </c>
      <c r="AB7" s="87" t="str">
        <f>RANK(BH7,$BH$5:$BH$34,1)</f>
        <v>6</v>
      </c>
      <c r="AC7" s="88" t="s">
        <v>46</v>
      </c>
      <c r="AD7" s="89" t="str">
        <f>B7</f>
        <v>Mucho Macho MO Zlín</v>
      </c>
      <c r="AE7" s="77" t="s">
        <v>118</v>
      </c>
      <c r="AF7" s="78" t="s">
        <v>43</v>
      </c>
      <c r="AG7" s="79">
        <v>6.0</v>
      </c>
      <c r="AH7" s="78">
        <v>13.0</v>
      </c>
      <c r="AI7" s="80">
        <v>1418.0</v>
      </c>
      <c r="AJ7" s="78">
        <v>6.0</v>
      </c>
      <c r="AK7" s="81" t="str">
        <f>SUM(AJ7:AJ8)</f>
        <v>19</v>
      </c>
      <c r="AL7" s="77" t="str">
        <f t="shared" ref="AL7:AM7" si="22">AE7</f>
        <v>Michal Machálek</v>
      </c>
      <c r="AM7" s="78" t="str">
        <f t="shared" si="22"/>
        <v>R</v>
      </c>
      <c r="AN7" s="82">
        <v>11.0</v>
      </c>
      <c r="AO7" s="78">
        <v>6.0</v>
      </c>
      <c r="AP7" s="80">
        <v>1245.0</v>
      </c>
      <c r="AQ7" s="78">
        <v>6.0</v>
      </c>
      <c r="AR7" s="81" t="str">
        <f>SUM(AQ7:AQ8)</f>
        <v>8</v>
      </c>
      <c r="AS7" s="77" t="str">
        <f t="shared" ref="AS7:AT7" si="23">AL7</f>
        <v>Michal Machálek</v>
      </c>
      <c r="AT7" s="78" t="str">
        <f t="shared" si="23"/>
        <v>R</v>
      </c>
      <c r="AU7" s="82">
        <v>2.0</v>
      </c>
      <c r="AV7" s="78">
        <v>12.0</v>
      </c>
      <c r="AW7" s="80">
        <v>1085.0</v>
      </c>
      <c r="AX7" s="78">
        <v>6.0</v>
      </c>
      <c r="AY7" s="81" t="str">
        <f>SUM(AX7:AX8)</f>
        <v>7</v>
      </c>
      <c r="AZ7" s="84" t="str">
        <f t="shared" ref="AZ7:BA7" si="24">AH7+AO7+AH8+AO8+AV7+AV8</f>
        <v>99</v>
      </c>
      <c r="BA7" s="85" t="str">
        <f t="shared" si="24"/>
        <v>12876</v>
      </c>
      <c r="BB7" s="86" t="str">
        <f>AK7+AR7+AY7</f>
        <v>34</v>
      </c>
      <c r="BC7" s="87" t="str">
        <f>RANK(BI7,$BI$5:$BI$34,1)</f>
        <v>3</v>
      </c>
      <c r="BD7" s="90" t="str">
        <f t="shared" ref="BD7:BF7" si="25">Y7+AZ7</f>
        <v>146</v>
      </c>
      <c r="BE7" s="91" t="str">
        <f t="shared" si="25"/>
        <v>18513</v>
      </c>
      <c r="BF7" s="92" t="str">
        <f t="shared" si="25"/>
        <v>72</v>
      </c>
      <c r="BG7" s="93" t="str">
        <f>RANK(BJ7,$BJ$5:$BJ$34,1)</f>
        <v>4</v>
      </c>
      <c r="BH7" s="94" t="str">
        <f>SUM(AA7)+(-Z7/1000000000)</f>
        <v>37.999994363000</v>
      </c>
      <c r="BI7" s="95" t="str">
        <f>SUM(BB7)+(-BA7/1000000000)</f>
        <v>33.999987124000</v>
      </c>
      <c r="BJ7" s="95" t="str">
        <f>SUM(BF7)+(-BE7/1000000000)</f>
        <v>71.999981487000</v>
      </c>
      <c r="BK7" s="96" t="str">
        <f t="shared" si="12"/>
        <v>44</v>
      </c>
      <c r="BL7" s="97" t="str">
        <f t="shared" si="13"/>
        <v>22</v>
      </c>
      <c r="BM7" s="97" t="str">
        <f t="shared" si="14"/>
        <v>42</v>
      </c>
      <c r="BN7" s="97" t="str">
        <f t="shared" si="15"/>
        <v>36</v>
      </c>
      <c r="BO7" s="97" t="str">
        <f t="shared" si="16"/>
        <v>36</v>
      </c>
      <c r="BP7" s="97" t="str">
        <f t="shared" si="17"/>
        <v>36</v>
      </c>
      <c r="BQ7" s="98" t="str">
        <f t="shared" si="18"/>
        <v>216</v>
      </c>
    </row>
    <row r="8" ht="15.0" customHeight="1">
      <c r="A8" s="99"/>
      <c r="B8" s="56"/>
      <c r="C8" s="57"/>
      <c r="D8" s="100" t="s">
        <v>119</v>
      </c>
      <c r="E8" s="101" t="s">
        <v>44</v>
      </c>
      <c r="F8" s="102">
        <v>10.0</v>
      </c>
      <c r="G8" s="101">
        <v>5.0</v>
      </c>
      <c r="H8" s="101">
        <v>827.0</v>
      </c>
      <c r="I8" s="101">
        <v>7.0</v>
      </c>
      <c r="J8" s="61"/>
      <c r="K8" s="100" t="str">
        <f t="shared" ref="K8:L8" si="26">D8</f>
        <v>Miroslav Návrátil</v>
      </c>
      <c r="L8" s="101" t="str">
        <f t="shared" si="26"/>
        <v>O</v>
      </c>
      <c r="M8" s="62">
        <v>2.0</v>
      </c>
      <c r="N8" s="101">
        <v>7.0</v>
      </c>
      <c r="O8" s="101">
        <v>648.0</v>
      </c>
      <c r="P8" s="101">
        <v>4.0</v>
      </c>
      <c r="Q8" s="61"/>
      <c r="R8" s="100" t="str">
        <f t="shared" ref="R8:S8" si="27">K8</f>
        <v>Miroslav Návrátil</v>
      </c>
      <c r="S8" s="101" t="str">
        <f t="shared" si="27"/>
        <v>O</v>
      </c>
      <c r="T8" s="62">
        <v>6.0</v>
      </c>
      <c r="U8" s="101">
        <v>8.0</v>
      </c>
      <c r="V8" s="101">
        <v>417.0</v>
      </c>
      <c r="W8" s="101">
        <v>9.0</v>
      </c>
      <c r="X8" s="63"/>
      <c r="Y8" s="68"/>
      <c r="Z8" s="69"/>
      <c r="AA8" s="69"/>
      <c r="AB8" s="61"/>
      <c r="AC8" s="103"/>
      <c r="AD8" s="56"/>
      <c r="AE8" s="100" t="s">
        <v>119</v>
      </c>
      <c r="AF8" s="101" t="s">
        <v>44</v>
      </c>
      <c r="AG8" s="104">
        <v>6.0</v>
      </c>
      <c r="AH8" s="101">
        <v>19.0</v>
      </c>
      <c r="AI8" s="101">
        <v>2167.0</v>
      </c>
      <c r="AJ8" s="101">
        <v>13.0</v>
      </c>
      <c r="AK8" s="61"/>
      <c r="AL8" s="100" t="str">
        <f t="shared" ref="AL8:AM8" si="28">AE8</f>
        <v>Miroslav Návrátil</v>
      </c>
      <c r="AM8" s="101" t="str">
        <f t="shared" si="28"/>
        <v>O</v>
      </c>
      <c r="AN8" s="62">
        <v>11.0</v>
      </c>
      <c r="AO8" s="101">
        <v>29.0</v>
      </c>
      <c r="AP8" s="101">
        <v>4450.0</v>
      </c>
      <c r="AQ8" s="101">
        <v>2.0</v>
      </c>
      <c r="AR8" s="61"/>
      <c r="AS8" s="100" t="str">
        <f t="shared" ref="AS8:AT8" si="29">AL8</f>
        <v>Miroslav Návrátil</v>
      </c>
      <c r="AT8" s="101" t="str">
        <f t="shared" si="29"/>
        <v>O</v>
      </c>
      <c r="AU8" s="62">
        <v>2.0</v>
      </c>
      <c r="AV8" s="101">
        <v>20.0</v>
      </c>
      <c r="AW8" s="101">
        <v>2511.0</v>
      </c>
      <c r="AX8" s="101">
        <v>1.0</v>
      </c>
      <c r="AY8" s="61"/>
      <c r="AZ8" s="68"/>
      <c r="BA8" s="69"/>
      <c r="BB8" s="69"/>
      <c r="BC8" s="61"/>
      <c r="BD8" s="68"/>
      <c r="BE8" s="69"/>
      <c r="BF8" s="69"/>
      <c r="BG8" s="61"/>
      <c r="BH8" s="70"/>
      <c r="BI8" s="71"/>
      <c r="BJ8" s="71"/>
      <c r="BK8" s="105" t="str">
        <f t="shared" si="12"/>
        <v>34</v>
      </c>
      <c r="BL8" s="106" t="str">
        <f t="shared" si="13"/>
        <v>40</v>
      </c>
      <c r="BM8" s="106" t="str">
        <f t="shared" si="14"/>
        <v>30</v>
      </c>
      <c r="BN8" s="106" t="str">
        <f t="shared" si="15"/>
        <v>22</v>
      </c>
      <c r="BO8" s="106" t="str">
        <f t="shared" si="16"/>
        <v>44</v>
      </c>
      <c r="BP8" s="106" t="str">
        <f t="shared" si="17"/>
        <v>46</v>
      </c>
      <c r="BQ8" s="107" t="str">
        <f t="shared" si="18"/>
        <v>216</v>
      </c>
    </row>
    <row r="9" ht="15.0" customHeight="1">
      <c r="A9" s="108" t="s">
        <v>49</v>
      </c>
      <c r="B9" s="75" t="str">
        <f>'Rozpisky extraliga '!D29</f>
        <v>Spin team MO Lahovice a MO Plaňany</v>
      </c>
      <c r="C9" s="76"/>
      <c r="D9" s="109" t="s">
        <v>120</v>
      </c>
      <c r="E9" s="110" t="s">
        <v>43</v>
      </c>
      <c r="F9" s="111">
        <v>7.0</v>
      </c>
      <c r="G9" s="110">
        <v>8.0</v>
      </c>
      <c r="H9" s="112">
        <v>1178.0</v>
      </c>
      <c r="I9" s="110">
        <v>6.0</v>
      </c>
      <c r="J9" s="81" t="str">
        <f>SUM(I9:I10)</f>
        <v>9</v>
      </c>
      <c r="K9" s="109" t="str">
        <f t="shared" ref="K9:L9" si="30">D9</f>
        <v>Jakub Svoboda</v>
      </c>
      <c r="L9" s="110" t="str">
        <f t="shared" si="30"/>
        <v>R</v>
      </c>
      <c r="M9" s="82">
        <v>12.0</v>
      </c>
      <c r="N9" s="110">
        <v>15.0</v>
      </c>
      <c r="O9" s="112">
        <v>2358.0</v>
      </c>
      <c r="P9" s="110">
        <v>2.0</v>
      </c>
      <c r="Q9" s="81" t="str">
        <f>SUM(P9:P10)</f>
        <v>10</v>
      </c>
      <c r="R9" s="109" t="str">
        <f t="shared" ref="R9:S9" si="31">K9</f>
        <v>Jakub Svoboda</v>
      </c>
      <c r="S9" s="110" t="str">
        <f t="shared" si="31"/>
        <v>R</v>
      </c>
      <c r="T9" s="82">
        <v>3.0</v>
      </c>
      <c r="U9" s="110">
        <v>6.0</v>
      </c>
      <c r="V9" s="112">
        <v>1252.0</v>
      </c>
      <c r="W9" s="110">
        <v>5.0</v>
      </c>
      <c r="X9" s="83" t="str">
        <f>SUM(W9:W10)</f>
        <v>8</v>
      </c>
      <c r="Y9" s="84" t="str">
        <f t="shared" ref="Y9:Z9" si="32">G9+N9+G10+N10+U9+U10</f>
        <v>53</v>
      </c>
      <c r="Z9" s="85" t="str">
        <f t="shared" si="32"/>
        <v>7614</v>
      </c>
      <c r="AA9" s="86" t="str">
        <f>J9+Q9+X9</f>
        <v>27</v>
      </c>
      <c r="AB9" s="87" t="str">
        <f>RANK(BH9,$BH$5:$BH$34,1)</f>
        <v>2</v>
      </c>
      <c r="AC9" s="113" t="s">
        <v>49</v>
      </c>
      <c r="AD9" s="89" t="str">
        <f>B9</f>
        <v>Spin team MO Lahovice a MO Plaňany</v>
      </c>
      <c r="AE9" s="58" t="s">
        <v>121</v>
      </c>
      <c r="AF9" s="110" t="s">
        <v>43</v>
      </c>
      <c r="AG9" s="111">
        <v>2.0</v>
      </c>
      <c r="AH9" s="110">
        <v>12.0</v>
      </c>
      <c r="AI9" s="112">
        <v>1881.0</v>
      </c>
      <c r="AJ9" s="110">
        <v>4.0</v>
      </c>
      <c r="AK9" s="81" t="str">
        <f>SUM(AJ9:AJ10)</f>
        <v>14</v>
      </c>
      <c r="AL9" s="109" t="str">
        <f t="shared" ref="AL9:AM9" si="33">AE9</f>
        <v>Martin Svoboda</v>
      </c>
      <c r="AM9" s="110" t="str">
        <f t="shared" si="33"/>
        <v>R</v>
      </c>
      <c r="AN9" s="82">
        <v>7.0</v>
      </c>
      <c r="AO9" s="110">
        <v>18.0</v>
      </c>
      <c r="AP9" s="112">
        <v>2450.0</v>
      </c>
      <c r="AQ9" s="110">
        <v>1.0</v>
      </c>
      <c r="AR9" s="81" t="str">
        <f>SUM(AQ9:AQ10)</f>
        <v>12</v>
      </c>
      <c r="AS9" s="109" t="str">
        <f t="shared" ref="AS9:AT9" si="34">AL9</f>
        <v>Martin Svoboda</v>
      </c>
      <c r="AT9" s="110" t="str">
        <f t="shared" si="34"/>
        <v>R</v>
      </c>
      <c r="AU9" s="82">
        <v>11.0</v>
      </c>
      <c r="AV9" s="110">
        <v>5.0</v>
      </c>
      <c r="AW9" s="112">
        <v>927.0</v>
      </c>
      <c r="AX9" s="110">
        <v>9.0</v>
      </c>
      <c r="AY9" s="81" t="str">
        <f>SUM(AX9:AX10)</f>
        <v>13</v>
      </c>
      <c r="AZ9" s="84" t="str">
        <f t="shared" ref="AZ9:BA9" si="35">AH9+AO9+AH10+AO10+AV9+AV10</f>
        <v>79</v>
      </c>
      <c r="BA9" s="85" t="str">
        <f t="shared" si="35"/>
        <v>11410</v>
      </c>
      <c r="BB9" s="86" t="str">
        <f>AK9+AR9+AY9</f>
        <v>39</v>
      </c>
      <c r="BC9" s="87" t="str">
        <f>RANK(BI9,$BI$5:$BI$34,1)</f>
        <v>8</v>
      </c>
      <c r="BD9" s="90" t="str">
        <f t="shared" ref="BD9:BF9" si="36">Y9+AZ9</f>
        <v>132</v>
      </c>
      <c r="BE9" s="91" t="str">
        <f t="shared" si="36"/>
        <v>19024</v>
      </c>
      <c r="BF9" s="92" t="str">
        <f t="shared" si="36"/>
        <v>66</v>
      </c>
      <c r="BG9" s="93" t="str">
        <f>RANK(BJ9,$BJ$5:$BJ$34,1)</f>
        <v>2</v>
      </c>
      <c r="BH9" s="94" t="str">
        <f>SUM(AA9)+(-Z9/1000000000)</f>
        <v>26.999992386000</v>
      </c>
      <c r="BI9" s="95" t="str">
        <f>SUM(BB9)+(-BA9/1000000000)</f>
        <v>38.999988590000</v>
      </c>
      <c r="BJ9" s="95" t="str">
        <f>SUM(BF9)+(-BE9/1000000000)</f>
        <v>65.999980976000</v>
      </c>
      <c r="BK9" s="72" t="str">
        <f t="shared" si="12"/>
        <v>36</v>
      </c>
      <c r="BL9" s="19" t="str">
        <f t="shared" si="13"/>
        <v>44</v>
      </c>
      <c r="BM9" s="97" t="str">
        <f t="shared" si="14"/>
        <v>38</v>
      </c>
      <c r="BN9" s="19" t="str">
        <f t="shared" si="15"/>
        <v>40</v>
      </c>
      <c r="BO9" s="19" t="str">
        <f t="shared" si="16"/>
        <v>46</v>
      </c>
      <c r="BP9" s="97" t="str">
        <f t="shared" si="17"/>
        <v>30</v>
      </c>
      <c r="BQ9" s="73" t="str">
        <f t="shared" si="18"/>
        <v>234</v>
      </c>
    </row>
    <row r="10" ht="15.0" customHeight="1">
      <c r="A10" s="55"/>
      <c r="B10" s="56"/>
      <c r="C10" s="57"/>
      <c r="D10" s="58" t="s">
        <v>121</v>
      </c>
      <c r="E10" s="59" t="s">
        <v>44</v>
      </c>
      <c r="F10" s="114">
        <v>7.0</v>
      </c>
      <c r="G10" s="59">
        <v>11.0</v>
      </c>
      <c r="H10" s="59">
        <v>1345.0</v>
      </c>
      <c r="I10" s="59">
        <v>3.0</v>
      </c>
      <c r="J10" s="61"/>
      <c r="K10" s="58" t="str">
        <f t="shared" ref="K10:L10" si="37">D10</f>
        <v>Martin Svoboda</v>
      </c>
      <c r="L10" s="59" t="str">
        <f t="shared" si="37"/>
        <v>O</v>
      </c>
      <c r="M10" s="62">
        <v>12.0</v>
      </c>
      <c r="N10" s="59">
        <v>3.0</v>
      </c>
      <c r="O10" s="59">
        <v>533.0</v>
      </c>
      <c r="P10" s="59">
        <v>8.0</v>
      </c>
      <c r="Q10" s="61"/>
      <c r="R10" s="58" t="str">
        <f t="shared" ref="R10:S10" si="38">K10</f>
        <v>Martin Svoboda</v>
      </c>
      <c r="S10" s="59" t="str">
        <f t="shared" si="38"/>
        <v>O</v>
      </c>
      <c r="T10" s="62">
        <v>3.0</v>
      </c>
      <c r="U10" s="59">
        <v>10.0</v>
      </c>
      <c r="V10" s="59">
        <v>948.0</v>
      </c>
      <c r="W10" s="59">
        <v>3.0</v>
      </c>
      <c r="X10" s="63"/>
      <c r="Y10" s="68"/>
      <c r="Z10" s="69"/>
      <c r="AA10" s="69"/>
      <c r="AB10" s="61"/>
      <c r="AC10" s="66"/>
      <c r="AD10" s="56"/>
      <c r="AE10" s="109" t="s">
        <v>120</v>
      </c>
      <c r="AF10" s="59" t="s">
        <v>44</v>
      </c>
      <c r="AG10" s="114">
        <v>2.0</v>
      </c>
      <c r="AH10" s="59">
        <v>20.0</v>
      </c>
      <c r="AI10" s="59">
        <v>2567.0</v>
      </c>
      <c r="AJ10" s="59">
        <v>10.0</v>
      </c>
      <c r="AK10" s="61"/>
      <c r="AL10" s="58" t="str">
        <f t="shared" ref="AL10:AM10" si="39">AE10</f>
        <v>Jakub Svoboda</v>
      </c>
      <c r="AM10" s="59" t="str">
        <f t="shared" si="39"/>
        <v>O</v>
      </c>
      <c r="AN10" s="62">
        <v>7.0</v>
      </c>
      <c r="AO10" s="59">
        <v>9.0</v>
      </c>
      <c r="AP10" s="59">
        <v>1381.0</v>
      </c>
      <c r="AQ10" s="59">
        <v>11.0</v>
      </c>
      <c r="AR10" s="61"/>
      <c r="AS10" s="58" t="str">
        <f t="shared" ref="AS10:AT10" si="40">AL10</f>
        <v>Jakub Svoboda</v>
      </c>
      <c r="AT10" s="59" t="str">
        <f t="shared" si="40"/>
        <v>O</v>
      </c>
      <c r="AU10" s="62">
        <v>11.0</v>
      </c>
      <c r="AV10" s="59">
        <v>15.0</v>
      </c>
      <c r="AW10" s="59">
        <v>2204.0</v>
      </c>
      <c r="AX10" s="59">
        <v>4.0</v>
      </c>
      <c r="AY10" s="61"/>
      <c r="AZ10" s="68"/>
      <c r="BA10" s="69"/>
      <c r="BB10" s="69"/>
      <c r="BC10" s="61"/>
      <c r="BD10" s="68"/>
      <c r="BE10" s="69"/>
      <c r="BF10" s="69"/>
      <c r="BG10" s="61"/>
      <c r="BH10" s="70"/>
      <c r="BI10" s="71"/>
      <c r="BJ10" s="71"/>
      <c r="BK10" s="72" t="str">
        <f t="shared" si="12"/>
        <v>42</v>
      </c>
      <c r="BL10" s="19" t="str">
        <f t="shared" si="13"/>
        <v>32</v>
      </c>
      <c r="BM10" s="106" t="str">
        <f t="shared" si="14"/>
        <v>42</v>
      </c>
      <c r="BN10" s="19" t="str">
        <f t="shared" si="15"/>
        <v>28</v>
      </c>
      <c r="BO10" s="19" t="str">
        <f t="shared" si="16"/>
        <v>26</v>
      </c>
      <c r="BP10" s="106" t="str">
        <f t="shared" si="17"/>
        <v>40</v>
      </c>
      <c r="BQ10" s="73" t="str">
        <f t="shared" si="18"/>
        <v>210</v>
      </c>
    </row>
    <row r="11" ht="15.0" customHeight="1">
      <c r="A11" s="74" t="s">
        <v>52</v>
      </c>
      <c r="B11" s="75" t="str">
        <f>'Rozpisky extraliga '!D42</f>
        <v>Nástrahy.cz - MO Tábor</v>
      </c>
      <c r="C11" s="76"/>
      <c r="D11" s="77" t="s">
        <v>122</v>
      </c>
      <c r="E11" s="78" t="s">
        <v>43</v>
      </c>
      <c r="F11" s="79">
        <v>5.0</v>
      </c>
      <c r="G11" s="78">
        <v>4.0</v>
      </c>
      <c r="H11" s="80">
        <v>646.0</v>
      </c>
      <c r="I11" s="78">
        <v>9.0</v>
      </c>
      <c r="J11" s="81" t="str">
        <f>SUM(I11:I12)</f>
        <v>18</v>
      </c>
      <c r="K11" s="77" t="str">
        <f t="shared" ref="K11:L11" si="41">D11</f>
        <v>Jan Adámek</v>
      </c>
      <c r="L11" s="78" t="str">
        <f t="shared" si="41"/>
        <v>R</v>
      </c>
      <c r="M11" s="82">
        <v>10.0</v>
      </c>
      <c r="N11" s="78">
        <v>14.0</v>
      </c>
      <c r="O11" s="80">
        <v>2662.0</v>
      </c>
      <c r="P11" s="78">
        <v>1.0</v>
      </c>
      <c r="Q11" s="81" t="str">
        <f>SUM(P11:P12)</f>
        <v>13</v>
      </c>
      <c r="R11" s="77" t="str">
        <f t="shared" ref="R11:S11" si="42">K11</f>
        <v>Jan Adámek</v>
      </c>
      <c r="S11" s="78" t="str">
        <f t="shared" si="42"/>
        <v>R</v>
      </c>
      <c r="T11" s="82">
        <v>1.0</v>
      </c>
      <c r="U11" s="78">
        <v>1.0</v>
      </c>
      <c r="V11" s="80">
        <v>1.0</v>
      </c>
      <c r="W11" s="78">
        <v>13.0</v>
      </c>
      <c r="X11" s="83" t="str">
        <f>SUM(W11:W12)</f>
        <v>14</v>
      </c>
      <c r="Y11" s="84" t="str">
        <f t="shared" ref="Y11:Z11" si="43">G11+N11+G12+N12+U11+U12</f>
        <v>48</v>
      </c>
      <c r="Z11" s="85" t="str">
        <f t="shared" si="43"/>
        <v>5526</v>
      </c>
      <c r="AA11" s="86" t="str">
        <f>J11+Q11+X11</f>
        <v>45</v>
      </c>
      <c r="AB11" s="87" t="str">
        <f>RANK(BH11,$BH$5:$BH$34,1)</f>
        <v>9</v>
      </c>
      <c r="AC11" s="88" t="s">
        <v>52</v>
      </c>
      <c r="AD11" s="115" t="str">
        <f>B11</f>
        <v>Nástrahy.cz - MO Tábor</v>
      </c>
      <c r="AE11" s="77" t="s">
        <v>123</v>
      </c>
      <c r="AF11" s="78" t="s">
        <v>43</v>
      </c>
      <c r="AG11" s="79">
        <v>5.0</v>
      </c>
      <c r="AH11" s="78">
        <v>12.0</v>
      </c>
      <c r="AI11" s="80">
        <v>1223.0</v>
      </c>
      <c r="AJ11" s="78">
        <v>8.0</v>
      </c>
      <c r="AK11" s="81" t="str">
        <f>SUM(AJ11:AJ12)</f>
        <v>12</v>
      </c>
      <c r="AL11" s="77" t="str">
        <f t="shared" ref="AL11:AM11" si="44">AE11</f>
        <v>František Grůša</v>
      </c>
      <c r="AM11" s="78" t="str">
        <f t="shared" si="44"/>
        <v>R</v>
      </c>
      <c r="AN11" s="82">
        <v>10.0</v>
      </c>
      <c r="AO11" s="78">
        <v>4.0</v>
      </c>
      <c r="AP11" s="80">
        <v>574.0</v>
      </c>
      <c r="AQ11" s="78">
        <v>11.0</v>
      </c>
      <c r="AR11" s="81" t="str">
        <f>SUM(AQ11:AQ12)</f>
        <v>18</v>
      </c>
      <c r="AS11" s="77" t="str">
        <f t="shared" ref="AS11:AT11" si="45">AL11</f>
        <v>František Grůša</v>
      </c>
      <c r="AT11" s="78" t="str">
        <f t="shared" si="45"/>
        <v>R</v>
      </c>
      <c r="AU11" s="82">
        <v>1.0</v>
      </c>
      <c r="AV11" s="78">
        <v>9.0</v>
      </c>
      <c r="AW11" s="80">
        <v>615.0</v>
      </c>
      <c r="AX11" s="78">
        <v>12.0</v>
      </c>
      <c r="AY11" s="81" t="str">
        <f>SUM(AX11:AX12)</f>
        <v>18</v>
      </c>
      <c r="AZ11" s="84" t="str">
        <f t="shared" ref="AZ11:BA11" si="46">AH11+AO11+AH12+AO12+AV11+AV12</f>
        <v>84</v>
      </c>
      <c r="BA11" s="85" t="str">
        <f t="shared" si="46"/>
        <v>10300</v>
      </c>
      <c r="BB11" s="86" t="str">
        <f>AK11+AR11+AY11</f>
        <v>48</v>
      </c>
      <c r="BC11" s="87" t="str">
        <f>RANK(BI11,$BI$5:$BI$34,1)</f>
        <v>11</v>
      </c>
      <c r="BD11" s="90" t="str">
        <f t="shared" ref="BD11:BF11" si="47">Y11+AZ11</f>
        <v>132</v>
      </c>
      <c r="BE11" s="91" t="str">
        <f t="shared" si="47"/>
        <v>15826</v>
      </c>
      <c r="BF11" s="92" t="str">
        <f t="shared" si="47"/>
        <v>93</v>
      </c>
      <c r="BG11" s="93" t="str">
        <f>RANK(BJ11,$BJ$5:$BJ$34,1)</f>
        <v>9</v>
      </c>
      <c r="BH11" s="94" t="str">
        <f>SUM(AA11)+(-Z11/1000000000)</f>
        <v>44.999994474000</v>
      </c>
      <c r="BI11" s="95" t="str">
        <f>SUM(BB11)+(-BA11/1000000000)</f>
        <v>47.999989700000</v>
      </c>
      <c r="BJ11" s="95" t="str">
        <f>SUM(BF11)+(-BE11/1000000000)</f>
        <v>92.999984174000</v>
      </c>
      <c r="BK11" s="96" t="str">
        <f t="shared" si="12"/>
        <v>30</v>
      </c>
      <c r="BL11" s="97" t="str">
        <f t="shared" si="13"/>
        <v>46</v>
      </c>
      <c r="BM11" s="97" t="str">
        <f t="shared" si="14"/>
        <v>22</v>
      </c>
      <c r="BN11" s="97" t="str">
        <f t="shared" si="15"/>
        <v>32</v>
      </c>
      <c r="BO11" s="97" t="str">
        <f t="shared" si="16"/>
        <v>26</v>
      </c>
      <c r="BP11" s="97" t="str">
        <f t="shared" si="17"/>
        <v>24</v>
      </c>
      <c r="BQ11" s="98" t="str">
        <f t="shared" si="18"/>
        <v>180</v>
      </c>
    </row>
    <row r="12" ht="15.0" customHeight="1">
      <c r="A12" s="99"/>
      <c r="B12" s="56"/>
      <c r="C12" s="57"/>
      <c r="D12" s="100" t="s">
        <v>105</v>
      </c>
      <c r="E12" s="101" t="s">
        <v>44</v>
      </c>
      <c r="F12" s="104">
        <v>5.0</v>
      </c>
      <c r="G12" s="101">
        <v>15.0</v>
      </c>
      <c r="H12" s="101">
        <v>627.0</v>
      </c>
      <c r="I12" s="101">
        <v>9.0</v>
      </c>
      <c r="J12" s="61"/>
      <c r="K12" s="100" t="str">
        <f t="shared" ref="K12:L12" si="48">D12</f>
        <v>Predný Patrik</v>
      </c>
      <c r="L12" s="101" t="str">
        <f t="shared" si="48"/>
        <v>O</v>
      </c>
      <c r="M12" s="62">
        <v>10.0</v>
      </c>
      <c r="N12" s="101">
        <v>1.0</v>
      </c>
      <c r="O12" s="101">
        <v>170.0</v>
      </c>
      <c r="P12" s="101">
        <v>12.0</v>
      </c>
      <c r="Q12" s="61"/>
      <c r="R12" s="100" t="str">
        <f t="shared" ref="R12:S12" si="49">K12</f>
        <v>Predný Patrik</v>
      </c>
      <c r="S12" s="101" t="str">
        <f t="shared" si="49"/>
        <v>O</v>
      </c>
      <c r="T12" s="62">
        <v>1.0</v>
      </c>
      <c r="U12" s="101">
        <v>13.0</v>
      </c>
      <c r="V12" s="101">
        <v>1420.0</v>
      </c>
      <c r="W12" s="101">
        <v>1.0</v>
      </c>
      <c r="X12" s="63"/>
      <c r="Y12" s="68"/>
      <c r="Z12" s="69"/>
      <c r="AA12" s="69"/>
      <c r="AB12" s="61"/>
      <c r="AC12" s="103"/>
      <c r="AD12" s="56"/>
      <c r="AE12" s="100" t="s">
        <v>124</v>
      </c>
      <c r="AF12" s="101" t="s">
        <v>44</v>
      </c>
      <c r="AG12" s="104">
        <v>5.0</v>
      </c>
      <c r="AH12" s="101">
        <v>22.0</v>
      </c>
      <c r="AI12" s="101">
        <v>3806.0</v>
      </c>
      <c r="AJ12" s="101">
        <v>4.0</v>
      </c>
      <c r="AK12" s="61"/>
      <c r="AL12" s="100" t="str">
        <f t="shared" ref="AL12:AM12" si="50">AE12</f>
        <v>Jan Adamek</v>
      </c>
      <c r="AM12" s="101" t="str">
        <f t="shared" si="50"/>
        <v>O</v>
      </c>
      <c r="AN12" s="62">
        <v>10.0</v>
      </c>
      <c r="AO12" s="101">
        <v>21.0</v>
      </c>
      <c r="AP12" s="101">
        <v>2242.0</v>
      </c>
      <c r="AQ12" s="101">
        <v>7.0</v>
      </c>
      <c r="AR12" s="61"/>
      <c r="AS12" s="100" t="str">
        <f t="shared" ref="AS12:AT12" si="51">AL12</f>
        <v>Jan Adamek</v>
      </c>
      <c r="AT12" s="101" t="str">
        <f t="shared" si="51"/>
        <v>O</v>
      </c>
      <c r="AU12" s="62">
        <v>1.0</v>
      </c>
      <c r="AV12" s="101">
        <v>16.0</v>
      </c>
      <c r="AW12" s="101">
        <v>1840.0</v>
      </c>
      <c r="AX12" s="101">
        <v>6.0</v>
      </c>
      <c r="AY12" s="61"/>
      <c r="AZ12" s="68"/>
      <c r="BA12" s="69"/>
      <c r="BB12" s="69"/>
      <c r="BC12" s="61"/>
      <c r="BD12" s="68"/>
      <c r="BE12" s="69"/>
      <c r="BF12" s="69"/>
      <c r="BG12" s="61"/>
      <c r="BH12" s="70"/>
      <c r="BI12" s="71"/>
      <c r="BJ12" s="71"/>
      <c r="BK12" s="105" t="str">
        <f t="shared" si="12"/>
        <v>30</v>
      </c>
      <c r="BL12" s="106" t="str">
        <f t="shared" si="13"/>
        <v>24</v>
      </c>
      <c r="BM12" s="106" t="str">
        <f t="shared" si="14"/>
        <v>46</v>
      </c>
      <c r="BN12" s="106" t="str">
        <f t="shared" si="15"/>
        <v>40</v>
      </c>
      <c r="BO12" s="106" t="str">
        <f t="shared" si="16"/>
        <v>34</v>
      </c>
      <c r="BP12" s="106" t="str">
        <f t="shared" si="17"/>
        <v>36</v>
      </c>
      <c r="BQ12" s="107" t="str">
        <f t="shared" si="18"/>
        <v>210</v>
      </c>
    </row>
    <row r="13" ht="15.0" customHeight="1">
      <c r="A13" s="108" t="s">
        <v>55</v>
      </c>
      <c r="B13" s="75" t="str">
        <f>'Rozpisky extraliga '!D55</f>
        <v>MO Mladá Boleslav</v>
      </c>
      <c r="C13" s="76"/>
      <c r="D13" s="109" t="s">
        <v>93</v>
      </c>
      <c r="E13" s="110" t="s">
        <v>43</v>
      </c>
      <c r="F13" s="111">
        <v>9.0</v>
      </c>
      <c r="G13" s="110">
        <v>16.0</v>
      </c>
      <c r="H13" s="110">
        <v>2371.0</v>
      </c>
      <c r="I13" s="110">
        <v>1.0</v>
      </c>
      <c r="J13" s="81" t="str">
        <f>SUM(I13:I14)</f>
        <v>11</v>
      </c>
      <c r="K13" s="109" t="str">
        <f t="shared" ref="K13:L13" si="52">D13</f>
        <v>Oto Hlaváč</v>
      </c>
      <c r="L13" s="110" t="str">
        <f t="shared" si="52"/>
        <v>R</v>
      </c>
      <c r="M13" s="82">
        <v>1.0</v>
      </c>
      <c r="N13" s="110">
        <v>4.0</v>
      </c>
      <c r="O13" s="110">
        <v>468.0</v>
      </c>
      <c r="P13" s="110">
        <v>12.0</v>
      </c>
      <c r="Q13" s="81" t="str">
        <f>SUM(P13:P14)</f>
        <v>13</v>
      </c>
      <c r="R13" s="109" t="str">
        <f t="shared" ref="R13:S13" si="53">K13</f>
        <v>Oto Hlaváč</v>
      </c>
      <c r="S13" s="110" t="str">
        <f t="shared" si="53"/>
        <v>R</v>
      </c>
      <c r="T13" s="82">
        <v>5.0</v>
      </c>
      <c r="U13" s="110">
        <v>7.0</v>
      </c>
      <c r="V13" s="110">
        <v>1196.0</v>
      </c>
      <c r="W13" s="110">
        <v>6.0</v>
      </c>
      <c r="X13" s="83" t="str">
        <f>SUM(W13:W14)</f>
        <v>14</v>
      </c>
      <c r="Y13" s="84" t="str">
        <f t="shared" ref="Y13:Z13" si="54">G13+N13+G14+N14+U13+U14</f>
        <v>69</v>
      </c>
      <c r="Z13" s="85" t="str">
        <f t="shared" si="54"/>
        <v>8371</v>
      </c>
      <c r="AA13" s="86" t="str">
        <f>J13+Q13+X13</f>
        <v>38</v>
      </c>
      <c r="AB13" s="87" t="str">
        <f>RANK(BH13,$BH$5:$BH$34,1)</f>
        <v>5</v>
      </c>
      <c r="AC13" s="113" t="s">
        <v>55</v>
      </c>
      <c r="AD13" s="89" t="str">
        <f>B13</f>
        <v>MO Mladá Boleslav</v>
      </c>
      <c r="AE13" s="109" t="s">
        <v>93</v>
      </c>
      <c r="AF13" s="110" t="s">
        <v>43</v>
      </c>
      <c r="AG13" s="111">
        <v>3.0</v>
      </c>
      <c r="AH13" s="110">
        <v>26.0</v>
      </c>
      <c r="AI13" s="110">
        <v>3292.0</v>
      </c>
      <c r="AJ13" s="110">
        <v>1.0</v>
      </c>
      <c r="AK13" s="81" t="str">
        <f>SUM(AJ13:AJ14)</f>
        <v>13</v>
      </c>
      <c r="AL13" s="109" t="str">
        <f t="shared" ref="AL13:AM13" si="55">AE13</f>
        <v>Oto Hlaváč</v>
      </c>
      <c r="AM13" s="110" t="str">
        <f t="shared" si="55"/>
        <v>R</v>
      </c>
      <c r="AN13" s="82">
        <v>8.0</v>
      </c>
      <c r="AO13" s="110">
        <v>15.0</v>
      </c>
      <c r="AP13" s="110">
        <v>1741.0</v>
      </c>
      <c r="AQ13" s="110">
        <v>4.0</v>
      </c>
      <c r="AR13" s="81" t="str">
        <f>SUM(AQ13:AQ14)</f>
        <v>8</v>
      </c>
      <c r="AS13" s="109" t="str">
        <f t="shared" ref="AS13:AT13" si="56">AL13</f>
        <v>Oto Hlaváč</v>
      </c>
      <c r="AT13" s="110" t="str">
        <f t="shared" si="56"/>
        <v>R</v>
      </c>
      <c r="AU13" s="82">
        <v>12.0</v>
      </c>
      <c r="AV13" s="110">
        <v>5.0</v>
      </c>
      <c r="AW13" s="110">
        <v>773.0</v>
      </c>
      <c r="AX13" s="110">
        <v>11.0</v>
      </c>
      <c r="AY13" s="81" t="str">
        <f>SUM(AX13:AX14)</f>
        <v>16</v>
      </c>
      <c r="AZ13" s="84" t="str">
        <f t="shared" ref="AZ13:BA13" si="57">AH13+AO13+AH14+AO14+AV13+AV14</f>
        <v>105</v>
      </c>
      <c r="BA13" s="85" t="str">
        <f t="shared" si="57"/>
        <v>13270</v>
      </c>
      <c r="BB13" s="86" t="str">
        <f>AK13+AR13+AY13</f>
        <v>37</v>
      </c>
      <c r="BC13" s="87" t="str">
        <f>RANK(BI13,$BI$5:$BI$34,1)</f>
        <v>6</v>
      </c>
      <c r="BD13" s="90" t="str">
        <f t="shared" ref="BD13:BF13" si="58">Y13+AZ13</f>
        <v>174</v>
      </c>
      <c r="BE13" s="91" t="str">
        <f t="shared" si="58"/>
        <v>21641</v>
      </c>
      <c r="BF13" s="92" t="str">
        <f t="shared" si="58"/>
        <v>75</v>
      </c>
      <c r="BG13" s="93" t="str">
        <f>RANK(BJ13,$BJ$5:$BJ$34,1)</f>
        <v>6</v>
      </c>
      <c r="BH13" s="94" t="str">
        <f>SUM(AA13)+(-Z13/1000000000)</f>
        <v>37.999991629000</v>
      </c>
      <c r="BI13" s="95" t="str">
        <f>SUM(BB13)+(-BA13/1000000000)</f>
        <v>36.999986730000</v>
      </c>
      <c r="BJ13" s="95" t="str">
        <f>SUM(BF13)+(-BE13/1000000000)</f>
        <v>74.999978359000</v>
      </c>
      <c r="BK13" s="72" t="str">
        <f t="shared" si="12"/>
        <v>46</v>
      </c>
      <c r="BL13" s="19" t="str">
        <f t="shared" si="13"/>
        <v>24</v>
      </c>
      <c r="BM13" s="97" t="str">
        <f t="shared" si="14"/>
        <v>36</v>
      </c>
      <c r="BN13" s="19" t="str">
        <f t="shared" si="15"/>
        <v>46</v>
      </c>
      <c r="BO13" s="19" t="str">
        <f t="shared" si="16"/>
        <v>40</v>
      </c>
      <c r="BP13" s="97" t="str">
        <f t="shared" si="17"/>
        <v>26</v>
      </c>
      <c r="BQ13" s="73" t="str">
        <f t="shared" si="18"/>
        <v>218</v>
      </c>
    </row>
    <row r="14" ht="15.0" customHeight="1">
      <c r="A14" s="55"/>
      <c r="B14" s="56"/>
      <c r="C14" s="57"/>
      <c r="D14" s="100" t="s">
        <v>125</v>
      </c>
      <c r="E14" s="59" t="s">
        <v>44</v>
      </c>
      <c r="F14" s="104">
        <v>9.0</v>
      </c>
      <c r="G14" s="101">
        <v>8.0</v>
      </c>
      <c r="H14" s="101">
        <v>611.0</v>
      </c>
      <c r="I14" s="101">
        <v>10.0</v>
      </c>
      <c r="J14" s="116"/>
      <c r="K14" s="58" t="str">
        <f t="shared" ref="K14:L14" si="59">D14</f>
        <v>Pavel Vokál</v>
      </c>
      <c r="L14" s="59" t="str">
        <f t="shared" si="59"/>
        <v>O</v>
      </c>
      <c r="M14" s="62">
        <v>1.0</v>
      </c>
      <c r="N14" s="59">
        <v>25.0</v>
      </c>
      <c r="O14" s="59">
        <v>3299.0</v>
      </c>
      <c r="P14" s="101">
        <v>1.0</v>
      </c>
      <c r="Q14" s="61"/>
      <c r="R14" s="58" t="str">
        <f t="shared" ref="R14:S14" si="60">K14</f>
        <v>Pavel Vokál</v>
      </c>
      <c r="S14" s="59" t="str">
        <f t="shared" si="60"/>
        <v>O</v>
      </c>
      <c r="T14" s="62">
        <v>5.0</v>
      </c>
      <c r="U14" s="59">
        <v>9.0</v>
      </c>
      <c r="V14" s="59">
        <v>426.0</v>
      </c>
      <c r="W14" s="101">
        <v>8.0</v>
      </c>
      <c r="X14" s="63"/>
      <c r="Y14" s="68"/>
      <c r="Z14" s="69"/>
      <c r="AA14" s="69"/>
      <c r="AB14" s="61"/>
      <c r="AC14" s="66"/>
      <c r="AD14" s="56"/>
      <c r="AE14" s="100" t="s">
        <v>125</v>
      </c>
      <c r="AF14" s="59" t="s">
        <v>44</v>
      </c>
      <c r="AG14" s="114">
        <v>3.0</v>
      </c>
      <c r="AH14" s="59">
        <v>19.0</v>
      </c>
      <c r="AI14" s="59">
        <v>2326.0</v>
      </c>
      <c r="AJ14" s="101">
        <v>12.0</v>
      </c>
      <c r="AK14" s="61"/>
      <c r="AL14" s="58" t="str">
        <f t="shared" ref="AL14:AM14" si="61">AE14</f>
        <v>Pavel Vokál</v>
      </c>
      <c r="AM14" s="59" t="str">
        <f t="shared" si="61"/>
        <v>O</v>
      </c>
      <c r="AN14" s="62">
        <v>8.0</v>
      </c>
      <c r="AO14" s="59">
        <v>20.0</v>
      </c>
      <c r="AP14" s="59">
        <v>2967.0</v>
      </c>
      <c r="AQ14" s="101">
        <v>4.0</v>
      </c>
      <c r="AR14" s="61"/>
      <c r="AS14" s="58" t="str">
        <f t="shared" ref="AS14:AT14" si="62">AL14</f>
        <v>Pavel Vokál</v>
      </c>
      <c r="AT14" s="59" t="str">
        <f t="shared" si="62"/>
        <v>O</v>
      </c>
      <c r="AU14" s="62">
        <v>12.0</v>
      </c>
      <c r="AV14" s="59">
        <v>20.0</v>
      </c>
      <c r="AW14" s="59">
        <v>2171.0</v>
      </c>
      <c r="AX14" s="101">
        <v>5.0</v>
      </c>
      <c r="AY14" s="61"/>
      <c r="AZ14" s="68"/>
      <c r="BA14" s="69"/>
      <c r="BB14" s="69"/>
      <c r="BC14" s="61"/>
      <c r="BD14" s="68"/>
      <c r="BE14" s="69"/>
      <c r="BF14" s="69"/>
      <c r="BG14" s="61"/>
      <c r="BH14" s="70"/>
      <c r="BI14" s="71"/>
      <c r="BJ14" s="71"/>
      <c r="BK14" s="72" t="str">
        <f t="shared" si="12"/>
        <v>28</v>
      </c>
      <c r="BL14" s="19" t="str">
        <f t="shared" si="13"/>
        <v>46</v>
      </c>
      <c r="BM14" s="106" t="str">
        <f t="shared" si="14"/>
        <v>32</v>
      </c>
      <c r="BN14" s="19" t="str">
        <f t="shared" si="15"/>
        <v>24</v>
      </c>
      <c r="BO14" s="19" t="str">
        <f t="shared" si="16"/>
        <v>40</v>
      </c>
      <c r="BP14" s="106" t="str">
        <f t="shared" si="17"/>
        <v>38</v>
      </c>
      <c r="BQ14" s="73" t="str">
        <f t="shared" si="18"/>
        <v>208</v>
      </c>
    </row>
    <row r="15" ht="15.0" customHeight="1">
      <c r="A15" s="74" t="s">
        <v>58</v>
      </c>
      <c r="B15" s="75" t="str">
        <f>'Rozpisky extraliga '!D68</f>
        <v>Žabaři MO ČRS Český Šternberk</v>
      </c>
      <c r="C15" s="76"/>
      <c r="D15" s="109" t="s">
        <v>90</v>
      </c>
      <c r="E15" s="78" t="s">
        <v>43</v>
      </c>
      <c r="F15" s="111">
        <v>6.0</v>
      </c>
      <c r="G15" s="110">
        <v>2.0</v>
      </c>
      <c r="H15" s="110">
        <v>444.0</v>
      </c>
      <c r="I15" s="110">
        <v>10.0</v>
      </c>
      <c r="J15" s="81" t="str">
        <f>SUM(I15:I16)</f>
        <v>16</v>
      </c>
      <c r="K15" s="77" t="str">
        <f t="shared" ref="K15:L15" si="63">D15</f>
        <v>Jan Prokop</v>
      </c>
      <c r="L15" s="78" t="str">
        <f t="shared" si="63"/>
        <v>R</v>
      </c>
      <c r="M15" s="82">
        <v>11.0</v>
      </c>
      <c r="N15" s="78">
        <v>5.0</v>
      </c>
      <c r="O15" s="78">
        <v>731.0</v>
      </c>
      <c r="P15" s="110">
        <v>10.0</v>
      </c>
      <c r="Q15" s="81" t="str">
        <f>SUM(P15:P16)</f>
        <v>21</v>
      </c>
      <c r="R15" s="77" t="str">
        <f t="shared" ref="R15:S15" si="64">K15</f>
        <v>Jan Prokop</v>
      </c>
      <c r="S15" s="78" t="str">
        <f t="shared" si="64"/>
        <v>R</v>
      </c>
      <c r="T15" s="82">
        <v>2.0</v>
      </c>
      <c r="U15" s="78">
        <v>1.0</v>
      </c>
      <c r="V15" s="78">
        <v>368.0</v>
      </c>
      <c r="W15" s="110">
        <v>12.0</v>
      </c>
      <c r="X15" s="83" t="str">
        <f>SUM(W15:W16)</f>
        <v>25</v>
      </c>
      <c r="Y15" s="84" t="str">
        <f t="shared" ref="Y15:Z15" si="65">G15+N15+G16+N16+U15+U16</f>
        <v>20</v>
      </c>
      <c r="Z15" s="85" t="str">
        <f t="shared" si="65"/>
        <v>2937</v>
      </c>
      <c r="AA15" s="86" t="str">
        <f>J15+Q15+X15</f>
        <v>62</v>
      </c>
      <c r="AB15" s="87" t="str">
        <f>RANK(BH15,$BH$5:$BH$34,1)</f>
        <v>12</v>
      </c>
      <c r="AC15" s="88" t="s">
        <v>58</v>
      </c>
      <c r="AD15" s="89" t="str">
        <f>B15</f>
        <v>Žabaři MO ČRS Český Šternberk</v>
      </c>
      <c r="AE15" s="58" t="s">
        <v>100</v>
      </c>
      <c r="AF15" s="78" t="s">
        <v>43</v>
      </c>
      <c r="AG15" s="79">
        <v>13.0</v>
      </c>
      <c r="AH15" s="78">
        <v>13.0</v>
      </c>
      <c r="AI15" s="78">
        <v>1532.0</v>
      </c>
      <c r="AJ15" s="110">
        <v>5.0</v>
      </c>
      <c r="AK15" s="81" t="str">
        <f>SUM(AJ15:AJ16)</f>
        <v>13</v>
      </c>
      <c r="AL15" s="77" t="str">
        <f t="shared" ref="AL15:AM15" si="66">AE15</f>
        <v>Josef Prokop</v>
      </c>
      <c r="AM15" s="78" t="str">
        <f t="shared" si="66"/>
        <v>R</v>
      </c>
      <c r="AN15" s="82">
        <v>5.0</v>
      </c>
      <c r="AO15" s="78">
        <v>18.0</v>
      </c>
      <c r="AP15" s="78">
        <v>2110.0</v>
      </c>
      <c r="AQ15" s="110">
        <v>3.0</v>
      </c>
      <c r="AR15" s="81" t="str">
        <f>SUM(AQ15:AQ16)</f>
        <v>12</v>
      </c>
      <c r="AS15" s="77" t="str">
        <f t="shared" ref="AS15:AT15" si="67">AL15</f>
        <v>Josef Prokop</v>
      </c>
      <c r="AT15" s="78" t="str">
        <f t="shared" si="67"/>
        <v>R</v>
      </c>
      <c r="AU15" s="82">
        <v>9.0</v>
      </c>
      <c r="AV15" s="78">
        <v>20.0</v>
      </c>
      <c r="AW15" s="78">
        <v>2172.0</v>
      </c>
      <c r="AX15" s="110">
        <v>3.0</v>
      </c>
      <c r="AY15" s="81" t="str">
        <f>SUM(AX15:AX16)</f>
        <v>11</v>
      </c>
      <c r="AZ15" s="84" t="str">
        <f t="shared" ref="AZ15:BA15" si="68">AH15+AO15+AH16+AO16+AV15+AV16</f>
        <v>111</v>
      </c>
      <c r="BA15" s="85" t="str">
        <f t="shared" si="68"/>
        <v>11606</v>
      </c>
      <c r="BB15" s="86" t="str">
        <f>AK15+AR15+AY15</f>
        <v>36</v>
      </c>
      <c r="BC15" s="87" t="str">
        <f>RANK(BI15,$BI$5:$BI$34,1)</f>
        <v>5</v>
      </c>
      <c r="BD15" s="90" t="str">
        <f t="shared" ref="BD15:BF15" si="69">Y15+AZ15</f>
        <v>131</v>
      </c>
      <c r="BE15" s="91" t="str">
        <f t="shared" si="69"/>
        <v>14543</v>
      </c>
      <c r="BF15" s="92" t="str">
        <f t="shared" si="69"/>
        <v>98</v>
      </c>
      <c r="BG15" s="93" t="str">
        <f>RANK(BJ15,$BJ$5:$BJ$34,1)</f>
        <v>11</v>
      </c>
      <c r="BH15" s="94" t="str">
        <f>SUM(AA15)+(-Z15/1000000000)</f>
        <v>61.999997063000</v>
      </c>
      <c r="BI15" s="95" t="str">
        <f>SUM(BB15)+(-BA15/1000000000)</f>
        <v>35.999988394000</v>
      </c>
      <c r="BJ15" s="95" t="str">
        <f>SUM(BF15)+(-BE15/1000000000)</f>
        <v>97.999985457000</v>
      </c>
      <c r="BK15" s="96" t="str">
        <f t="shared" si="12"/>
        <v>28</v>
      </c>
      <c r="BL15" s="97" t="str">
        <f t="shared" si="13"/>
        <v>28</v>
      </c>
      <c r="BM15" s="97" t="str">
        <f t="shared" si="14"/>
        <v>24</v>
      </c>
      <c r="BN15" s="97" t="str">
        <f t="shared" si="15"/>
        <v>38</v>
      </c>
      <c r="BO15" s="97" t="str">
        <f t="shared" si="16"/>
        <v>42</v>
      </c>
      <c r="BP15" s="97" t="str">
        <f t="shared" si="17"/>
        <v>42</v>
      </c>
      <c r="BQ15" s="98" t="str">
        <f t="shared" si="18"/>
        <v>202</v>
      </c>
    </row>
    <row r="16" ht="15.0" customHeight="1">
      <c r="A16" s="99"/>
      <c r="B16" s="56"/>
      <c r="C16" s="57"/>
      <c r="D16" s="58" t="s">
        <v>100</v>
      </c>
      <c r="E16" s="101" t="s">
        <v>44</v>
      </c>
      <c r="F16" s="114">
        <v>6.0</v>
      </c>
      <c r="G16" s="59">
        <v>7.0</v>
      </c>
      <c r="H16" s="59">
        <v>990.0</v>
      </c>
      <c r="I16" s="59">
        <v>6.0</v>
      </c>
      <c r="J16" s="61"/>
      <c r="K16" s="100" t="str">
        <f t="shared" ref="K16:L16" si="70">D16</f>
        <v>Josef Prokop</v>
      </c>
      <c r="L16" s="101" t="str">
        <f t="shared" si="70"/>
        <v>O</v>
      </c>
      <c r="M16" s="62">
        <v>11.0</v>
      </c>
      <c r="N16" s="101">
        <v>2.0</v>
      </c>
      <c r="O16" s="101">
        <v>296.0</v>
      </c>
      <c r="P16" s="59">
        <v>11.0</v>
      </c>
      <c r="Q16" s="61"/>
      <c r="R16" s="100" t="str">
        <f t="shared" ref="R16:S16" si="71">K16</f>
        <v>Josef Prokop</v>
      </c>
      <c r="S16" s="101" t="str">
        <f t="shared" si="71"/>
        <v>O</v>
      </c>
      <c r="T16" s="62">
        <v>2.0</v>
      </c>
      <c r="U16" s="101">
        <v>3.0</v>
      </c>
      <c r="V16" s="101">
        <v>108.0</v>
      </c>
      <c r="W16" s="59">
        <v>13.0</v>
      </c>
      <c r="X16" s="63"/>
      <c r="Y16" s="68"/>
      <c r="Z16" s="69"/>
      <c r="AA16" s="69"/>
      <c r="AB16" s="61"/>
      <c r="AC16" s="103"/>
      <c r="AD16" s="56"/>
      <c r="AE16" s="109" t="s">
        <v>90</v>
      </c>
      <c r="AF16" s="101" t="s">
        <v>44</v>
      </c>
      <c r="AG16" s="104">
        <v>13.0</v>
      </c>
      <c r="AH16" s="101">
        <v>29.0</v>
      </c>
      <c r="AI16" s="101">
        <v>2638.0</v>
      </c>
      <c r="AJ16" s="59">
        <v>8.0</v>
      </c>
      <c r="AK16" s="61"/>
      <c r="AL16" s="100" t="str">
        <f t="shared" ref="AL16:AM16" si="72">AE16</f>
        <v>Jan Prokop</v>
      </c>
      <c r="AM16" s="101" t="str">
        <f t="shared" si="72"/>
        <v>O</v>
      </c>
      <c r="AN16" s="62">
        <v>5.0</v>
      </c>
      <c r="AO16" s="101">
        <v>12.0</v>
      </c>
      <c r="AP16" s="101">
        <v>1474.0</v>
      </c>
      <c r="AQ16" s="59">
        <v>9.0</v>
      </c>
      <c r="AR16" s="61"/>
      <c r="AS16" s="100" t="str">
        <f t="shared" ref="AS16:AT16" si="73">AL16</f>
        <v>Jan Prokop</v>
      </c>
      <c r="AT16" s="101" t="str">
        <f t="shared" si="73"/>
        <v>O</v>
      </c>
      <c r="AU16" s="62">
        <v>9.0</v>
      </c>
      <c r="AV16" s="101">
        <v>19.0</v>
      </c>
      <c r="AW16" s="101">
        <v>1680.0</v>
      </c>
      <c r="AX16" s="59">
        <v>8.0</v>
      </c>
      <c r="AY16" s="61"/>
      <c r="AZ16" s="68"/>
      <c r="BA16" s="69"/>
      <c r="BB16" s="69"/>
      <c r="BC16" s="61"/>
      <c r="BD16" s="68"/>
      <c r="BE16" s="69"/>
      <c r="BF16" s="69"/>
      <c r="BG16" s="61"/>
      <c r="BH16" s="70"/>
      <c r="BI16" s="71"/>
      <c r="BJ16" s="71"/>
      <c r="BK16" s="105" t="str">
        <f t="shared" si="12"/>
        <v>36</v>
      </c>
      <c r="BL16" s="106" t="str">
        <f t="shared" si="13"/>
        <v>26</v>
      </c>
      <c r="BM16" s="106" t="str">
        <f t="shared" si="14"/>
        <v>22</v>
      </c>
      <c r="BN16" s="106" t="str">
        <f t="shared" si="15"/>
        <v>32</v>
      </c>
      <c r="BO16" s="106" t="str">
        <f t="shared" si="16"/>
        <v>30</v>
      </c>
      <c r="BP16" s="106" t="str">
        <f t="shared" si="17"/>
        <v>32</v>
      </c>
      <c r="BQ16" s="107" t="str">
        <f t="shared" si="18"/>
        <v>178</v>
      </c>
    </row>
    <row r="17" ht="15.0" customHeight="1">
      <c r="A17" s="108" t="s">
        <v>61</v>
      </c>
      <c r="B17" s="75" t="str">
        <f>'Rozpisky extraliga '!D81</f>
        <v>MO Uhříněves fishing team</v>
      </c>
      <c r="C17" s="76"/>
      <c r="D17" s="109" t="s">
        <v>126</v>
      </c>
      <c r="E17" s="110" t="s">
        <v>43</v>
      </c>
      <c r="F17" s="111">
        <v>12.0</v>
      </c>
      <c r="G17" s="110">
        <v>13.0</v>
      </c>
      <c r="H17" s="110">
        <v>1983.0</v>
      </c>
      <c r="I17" s="110">
        <v>3.0</v>
      </c>
      <c r="J17" s="81" t="str">
        <f>SUM(I17:I18)</f>
        <v>16</v>
      </c>
      <c r="K17" s="109" t="str">
        <f t="shared" ref="K17:L17" si="74">D17</f>
        <v>Jiří Schwarz</v>
      </c>
      <c r="L17" s="110" t="str">
        <f t="shared" si="74"/>
        <v>R</v>
      </c>
      <c r="M17" s="82">
        <v>4.0</v>
      </c>
      <c r="N17" s="110">
        <v>8.0</v>
      </c>
      <c r="O17" s="110">
        <v>1004.0</v>
      </c>
      <c r="P17" s="110">
        <v>6.0</v>
      </c>
      <c r="Q17" s="81" t="str">
        <f>SUM(P17:P18)</f>
        <v>16</v>
      </c>
      <c r="R17" s="109" t="str">
        <f t="shared" ref="R17:S17" si="75">K17</f>
        <v>Jiří Schwarz</v>
      </c>
      <c r="S17" s="110" t="str">
        <f t="shared" si="75"/>
        <v>R</v>
      </c>
      <c r="T17" s="82">
        <v>8.0</v>
      </c>
      <c r="U17" s="110">
        <v>14.0</v>
      </c>
      <c r="V17" s="110">
        <v>1277.0</v>
      </c>
      <c r="W17" s="110">
        <v>4.0</v>
      </c>
      <c r="X17" s="83" t="str">
        <f>SUM(W17:W18)</f>
        <v>9</v>
      </c>
      <c r="Y17" s="84" t="str">
        <f t="shared" ref="Y17:Z17" si="76">G17+N17+G18+N18+U17+U18</f>
        <v>51</v>
      </c>
      <c r="Z17" s="85" t="str">
        <f t="shared" si="76"/>
        <v>5248</v>
      </c>
      <c r="AA17" s="86" t="str">
        <f>J17+Q17+X17</f>
        <v>41</v>
      </c>
      <c r="AB17" s="87" t="str">
        <f>RANK(BH17,$BH$5:$BH$34,1)</f>
        <v>8</v>
      </c>
      <c r="AC17" s="113" t="s">
        <v>61</v>
      </c>
      <c r="AD17" s="115" t="str">
        <f>B17</f>
        <v>MO Uhříněves fishing team</v>
      </c>
      <c r="AE17" s="109" t="s">
        <v>126</v>
      </c>
      <c r="AF17" s="110" t="s">
        <v>43</v>
      </c>
      <c r="AG17" s="111">
        <v>11.0</v>
      </c>
      <c r="AH17" s="110">
        <v>10.0</v>
      </c>
      <c r="AI17" s="110">
        <v>560.0</v>
      </c>
      <c r="AJ17" s="110">
        <v>11.0</v>
      </c>
      <c r="AK17" s="81" t="str">
        <f>SUM(AJ17:AJ18)</f>
        <v>18</v>
      </c>
      <c r="AL17" s="109" t="str">
        <f t="shared" ref="AL17:AM17" si="77">AE17</f>
        <v>Jiří Schwarz</v>
      </c>
      <c r="AM17" s="110" t="str">
        <f t="shared" si="77"/>
        <v>R</v>
      </c>
      <c r="AN17" s="82">
        <v>3.0</v>
      </c>
      <c r="AO17" s="110">
        <v>11.0</v>
      </c>
      <c r="AP17" s="110">
        <v>1092.0</v>
      </c>
      <c r="AQ17" s="110">
        <v>7.0</v>
      </c>
      <c r="AR17" s="81" t="str">
        <f>SUM(AQ17:AQ18)</f>
        <v>17</v>
      </c>
      <c r="AS17" s="109" t="str">
        <f t="shared" ref="AS17:AT17" si="78">AL17</f>
        <v>Jiří Schwarz</v>
      </c>
      <c r="AT17" s="110" t="str">
        <f t="shared" si="78"/>
        <v>R</v>
      </c>
      <c r="AU17" s="82">
        <v>7.0</v>
      </c>
      <c r="AV17" s="110">
        <v>12.0</v>
      </c>
      <c r="AW17" s="110">
        <v>1001.0</v>
      </c>
      <c r="AX17" s="110">
        <v>7.0</v>
      </c>
      <c r="AY17" s="81" t="str">
        <f>SUM(AX17:AX18)</f>
        <v>19</v>
      </c>
      <c r="AZ17" s="84" t="str">
        <f t="shared" ref="AZ17:BA17" si="79">AH17+AO17+AH18+AO18+AV17+AV18</f>
        <v>74</v>
      </c>
      <c r="BA17" s="85" t="str">
        <f t="shared" si="79"/>
        <v>7962</v>
      </c>
      <c r="BB17" s="86" t="str">
        <f>AK17+AR17+AY17</f>
        <v>54</v>
      </c>
      <c r="BC17" s="87" t="str">
        <f>RANK(BI17,$BI$5:$BI$34,1)</f>
        <v>12</v>
      </c>
      <c r="BD17" s="90" t="str">
        <f t="shared" ref="BD17:BF17" si="80">Y17+AZ17</f>
        <v>125</v>
      </c>
      <c r="BE17" s="91" t="str">
        <f t="shared" si="80"/>
        <v>13210</v>
      </c>
      <c r="BF17" s="92" t="str">
        <f t="shared" si="80"/>
        <v>95</v>
      </c>
      <c r="BG17" s="93" t="str">
        <f>RANK(BJ17,$BJ$5:$BJ$34,1)</f>
        <v>10</v>
      </c>
      <c r="BH17" s="94" t="str">
        <f>SUM(AA17)+(-Z17/1000000000)</f>
        <v>40.999994752000</v>
      </c>
      <c r="BI17" s="95" t="str">
        <f>SUM(BB17)+(-BA17/1000000000)</f>
        <v>53.999992038000</v>
      </c>
      <c r="BJ17" s="95" t="str">
        <f>SUM(BF17)+(-BE17/1000000000)</f>
        <v>94.999986790000</v>
      </c>
      <c r="BK17" s="72" t="str">
        <f t="shared" si="12"/>
        <v>42</v>
      </c>
      <c r="BL17" s="19" t="str">
        <f t="shared" si="13"/>
        <v>36</v>
      </c>
      <c r="BM17" s="97" t="str">
        <f t="shared" si="14"/>
        <v>40</v>
      </c>
      <c r="BN17" s="19" t="str">
        <f t="shared" si="15"/>
        <v>26</v>
      </c>
      <c r="BO17" s="19" t="str">
        <f t="shared" si="16"/>
        <v>34</v>
      </c>
      <c r="BP17" s="97" t="str">
        <f t="shared" si="17"/>
        <v>34</v>
      </c>
      <c r="BQ17" s="73" t="str">
        <f t="shared" si="18"/>
        <v>212</v>
      </c>
    </row>
    <row r="18" ht="15.0" customHeight="1">
      <c r="A18" s="55"/>
      <c r="B18" s="56"/>
      <c r="C18" s="57"/>
      <c r="D18" s="117" t="s">
        <v>127</v>
      </c>
      <c r="E18" s="59" t="s">
        <v>44</v>
      </c>
      <c r="F18" s="114">
        <v>12.0</v>
      </c>
      <c r="G18" s="59">
        <v>4.0</v>
      </c>
      <c r="H18" s="59">
        <v>4.0</v>
      </c>
      <c r="I18" s="59">
        <v>13.0</v>
      </c>
      <c r="J18" s="61"/>
      <c r="K18" s="58" t="str">
        <f t="shared" ref="K18:L18" si="81">D18</f>
        <v>Martin Juza</v>
      </c>
      <c r="L18" s="59" t="str">
        <f t="shared" si="81"/>
        <v>O</v>
      </c>
      <c r="M18" s="62">
        <v>4.0</v>
      </c>
      <c r="N18" s="59">
        <v>6.0</v>
      </c>
      <c r="O18" s="59">
        <v>376.0</v>
      </c>
      <c r="P18" s="59">
        <v>10.0</v>
      </c>
      <c r="Q18" s="61"/>
      <c r="R18" s="58" t="str">
        <f t="shared" ref="R18:S18" si="82">K18</f>
        <v>Martin Juza</v>
      </c>
      <c r="S18" s="59" t="str">
        <f t="shared" si="82"/>
        <v>O</v>
      </c>
      <c r="T18" s="62">
        <v>8.0</v>
      </c>
      <c r="U18" s="59">
        <v>6.0</v>
      </c>
      <c r="V18" s="59">
        <v>604.0</v>
      </c>
      <c r="W18" s="59">
        <v>5.0</v>
      </c>
      <c r="X18" s="63"/>
      <c r="Y18" s="68"/>
      <c r="Z18" s="69"/>
      <c r="AA18" s="69"/>
      <c r="AB18" s="61"/>
      <c r="AC18" s="66"/>
      <c r="AD18" s="56"/>
      <c r="AE18" s="117" t="s">
        <v>127</v>
      </c>
      <c r="AF18" s="59" t="s">
        <v>44</v>
      </c>
      <c r="AG18" s="114">
        <v>11.0</v>
      </c>
      <c r="AH18" s="59">
        <v>18.0</v>
      </c>
      <c r="AI18" s="59">
        <v>2672.0</v>
      </c>
      <c r="AJ18" s="59">
        <v>7.0</v>
      </c>
      <c r="AK18" s="61"/>
      <c r="AL18" s="58" t="str">
        <f t="shared" ref="AL18:AM18" si="83">AE18</f>
        <v>Martin Juza</v>
      </c>
      <c r="AM18" s="59" t="str">
        <f t="shared" si="83"/>
        <v>O</v>
      </c>
      <c r="AN18" s="62">
        <v>3.0</v>
      </c>
      <c r="AO18" s="59">
        <v>11.0</v>
      </c>
      <c r="AP18" s="59">
        <v>1445.0</v>
      </c>
      <c r="AQ18" s="59">
        <v>10.0</v>
      </c>
      <c r="AR18" s="61"/>
      <c r="AS18" s="58" t="str">
        <f t="shared" ref="AS18:AT18" si="84">AL18</f>
        <v>Martin Juza</v>
      </c>
      <c r="AT18" s="59" t="str">
        <f t="shared" si="84"/>
        <v>O</v>
      </c>
      <c r="AU18" s="62">
        <v>7.0</v>
      </c>
      <c r="AV18" s="59">
        <v>12.0</v>
      </c>
      <c r="AW18" s="59">
        <v>1192.0</v>
      </c>
      <c r="AX18" s="59">
        <v>12.0</v>
      </c>
      <c r="AY18" s="61"/>
      <c r="AZ18" s="68"/>
      <c r="BA18" s="69"/>
      <c r="BB18" s="69"/>
      <c r="BC18" s="61"/>
      <c r="BD18" s="68"/>
      <c r="BE18" s="69"/>
      <c r="BF18" s="69"/>
      <c r="BG18" s="61"/>
      <c r="BH18" s="70"/>
      <c r="BI18" s="71"/>
      <c r="BJ18" s="71"/>
      <c r="BK18" s="72" t="str">
        <f t="shared" si="12"/>
        <v>22</v>
      </c>
      <c r="BL18" s="19" t="str">
        <f t="shared" si="13"/>
        <v>28</v>
      </c>
      <c r="BM18" s="106" t="str">
        <f t="shared" si="14"/>
        <v>38</v>
      </c>
      <c r="BN18" s="19" t="str">
        <f t="shared" si="15"/>
        <v>34</v>
      </c>
      <c r="BO18" s="19" t="str">
        <f t="shared" si="16"/>
        <v>28</v>
      </c>
      <c r="BP18" s="106" t="str">
        <f t="shared" si="17"/>
        <v>24</v>
      </c>
      <c r="BQ18" s="73" t="str">
        <f t="shared" si="18"/>
        <v>174</v>
      </c>
    </row>
    <row r="19" ht="15.0" customHeight="1">
      <c r="A19" s="74" t="s">
        <v>64</v>
      </c>
      <c r="B19" s="75" t="str">
        <f>'Rozpisky extraliga '!D94</f>
        <v>Lužnice team MO ČRS Tábor C</v>
      </c>
      <c r="C19" s="76"/>
      <c r="D19" s="77" t="s">
        <v>128</v>
      </c>
      <c r="E19" s="110" t="s">
        <v>43</v>
      </c>
      <c r="F19" s="79">
        <v>11.0</v>
      </c>
      <c r="G19" s="78">
        <v>11.0</v>
      </c>
      <c r="H19" s="78">
        <v>1133.0</v>
      </c>
      <c r="I19" s="78">
        <v>7.0</v>
      </c>
      <c r="J19" s="118" t="str">
        <f>SUM(I19:I20)</f>
        <v>9</v>
      </c>
      <c r="K19" s="77" t="str">
        <f t="shared" ref="K19:L19" si="85">D19</f>
        <v>Martin Gigal</v>
      </c>
      <c r="L19" s="78" t="str">
        <f t="shared" si="85"/>
        <v>R</v>
      </c>
      <c r="M19" s="82">
        <v>3.0</v>
      </c>
      <c r="N19" s="78">
        <v>8.0</v>
      </c>
      <c r="O19" s="78">
        <v>1609.0</v>
      </c>
      <c r="P19" s="78">
        <v>4.0</v>
      </c>
      <c r="Q19" s="81" t="str">
        <f>SUM(P19:P20)</f>
        <v>6</v>
      </c>
      <c r="R19" s="77" t="str">
        <f t="shared" ref="R19:S19" si="86">K19</f>
        <v>Martin Gigal</v>
      </c>
      <c r="S19" s="78" t="str">
        <f t="shared" si="86"/>
        <v>R</v>
      </c>
      <c r="T19" s="82">
        <v>7.0</v>
      </c>
      <c r="U19" s="78">
        <v>10.0</v>
      </c>
      <c r="V19" s="78">
        <v>2173.0</v>
      </c>
      <c r="W19" s="78">
        <v>1.0</v>
      </c>
      <c r="X19" s="83" t="str">
        <f>SUM(W19:W20)</f>
        <v>3</v>
      </c>
      <c r="Y19" s="84" t="str">
        <f t="shared" ref="Y19:Z19" si="87">G19+N19+G20+N20+U19+U20</f>
        <v>78</v>
      </c>
      <c r="Z19" s="85" t="str">
        <f t="shared" si="87"/>
        <v>10945</v>
      </c>
      <c r="AA19" s="86" t="str">
        <f>J19+Q19+X19</f>
        <v>18</v>
      </c>
      <c r="AB19" s="87" t="str">
        <f>RANK(BH19,$BH$5:$BH$34,1)</f>
        <v>1</v>
      </c>
      <c r="AC19" s="88" t="s">
        <v>64</v>
      </c>
      <c r="AD19" s="89" t="str">
        <f>B19</f>
        <v>Lužnice team MO ČRS Tábor C</v>
      </c>
      <c r="AE19" s="77" t="s">
        <v>129</v>
      </c>
      <c r="AF19" s="110" t="s">
        <v>43</v>
      </c>
      <c r="AG19" s="79">
        <v>10.0</v>
      </c>
      <c r="AH19" s="78">
        <v>9.0</v>
      </c>
      <c r="AI19" s="78">
        <v>1116.0</v>
      </c>
      <c r="AJ19" s="78">
        <v>9.0</v>
      </c>
      <c r="AK19" s="81" t="str">
        <f>SUM(AJ19:AJ20)</f>
        <v>15</v>
      </c>
      <c r="AL19" s="77" t="str">
        <f t="shared" ref="AL19:AM19" si="88">AE19</f>
        <v>Jan Nový</v>
      </c>
      <c r="AM19" s="78" t="str">
        <f t="shared" si="88"/>
        <v>R</v>
      </c>
      <c r="AN19" s="82">
        <v>2.0</v>
      </c>
      <c r="AO19" s="78">
        <v>21.0</v>
      </c>
      <c r="AP19" s="78">
        <v>2179.0</v>
      </c>
      <c r="AQ19" s="78">
        <v>2.0</v>
      </c>
      <c r="AR19" s="81" t="str">
        <f>SUM(AQ19:AQ20)</f>
        <v>10</v>
      </c>
      <c r="AS19" s="77" t="str">
        <f t="shared" ref="AS19:AT19" si="89">AL19</f>
        <v>Jan Nový</v>
      </c>
      <c r="AT19" s="78" t="str">
        <f t="shared" si="89"/>
        <v>R</v>
      </c>
      <c r="AU19" s="82">
        <v>6.0</v>
      </c>
      <c r="AV19" s="78">
        <v>26.0</v>
      </c>
      <c r="AW19" s="78">
        <v>2403.0</v>
      </c>
      <c r="AX19" s="78">
        <v>1.0</v>
      </c>
      <c r="AY19" s="81" t="str">
        <f>SUM(AX19:AX20)</f>
        <v>8</v>
      </c>
      <c r="AZ19" s="84" t="str">
        <f t="shared" ref="AZ19:BA19" si="90">AH19+AO19+AH20+AO20+AV19+AV20</f>
        <v>107</v>
      </c>
      <c r="BA19" s="85" t="str">
        <f t="shared" si="90"/>
        <v>12602</v>
      </c>
      <c r="BB19" s="86" t="str">
        <f>AK19+AR19+AY19</f>
        <v>33</v>
      </c>
      <c r="BC19" s="87" t="str">
        <f>RANK(BI19,$BI$5:$BI$34,1)</f>
        <v>2</v>
      </c>
      <c r="BD19" s="90" t="str">
        <f t="shared" ref="BD19:BF19" si="91">Y19+AZ19</f>
        <v>185</v>
      </c>
      <c r="BE19" s="91" t="str">
        <f t="shared" si="91"/>
        <v>23547</v>
      </c>
      <c r="BF19" s="92" t="str">
        <f t="shared" si="91"/>
        <v>51</v>
      </c>
      <c r="BG19" s="93" t="str">
        <f>RANK(BJ19,$BJ$5:$BJ$34,1)</f>
        <v>1</v>
      </c>
      <c r="BH19" s="94" t="str">
        <f>SUM(AA19)+(-Z19/1000000000)</f>
        <v>17.999989055000</v>
      </c>
      <c r="BI19" s="95" t="str">
        <f>SUM(BB19)+(-BA19/1000000000)</f>
        <v>32.999987398000</v>
      </c>
      <c r="BJ19" s="95" t="str">
        <f>SUM(BF19)+(-BE19/1000000000)</f>
        <v>50.999976453000</v>
      </c>
      <c r="BK19" s="96" t="str">
        <f t="shared" si="12"/>
        <v>34</v>
      </c>
      <c r="BL19" s="97" t="str">
        <f t="shared" si="13"/>
        <v>40</v>
      </c>
      <c r="BM19" s="97" t="str">
        <f t="shared" si="14"/>
        <v>46</v>
      </c>
      <c r="BN19" s="97" t="str">
        <f t="shared" si="15"/>
        <v>30</v>
      </c>
      <c r="BO19" s="97" t="str">
        <f t="shared" si="16"/>
        <v>44</v>
      </c>
      <c r="BP19" s="97" t="str">
        <f t="shared" si="17"/>
        <v>46</v>
      </c>
      <c r="BQ19" s="98" t="str">
        <f t="shared" si="18"/>
        <v>240</v>
      </c>
    </row>
    <row r="20" ht="15.0" customHeight="1">
      <c r="A20" s="99"/>
      <c r="B20" s="56"/>
      <c r="C20" s="57"/>
      <c r="D20" s="77" t="s">
        <v>129</v>
      </c>
      <c r="E20" s="59" t="s">
        <v>44</v>
      </c>
      <c r="F20" s="104">
        <v>11.0</v>
      </c>
      <c r="G20" s="101">
        <v>20.0</v>
      </c>
      <c r="H20" s="101">
        <v>2069.0</v>
      </c>
      <c r="I20" s="59">
        <v>2.0</v>
      </c>
      <c r="J20" s="61"/>
      <c r="K20" s="100" t="str">
        <f t="shared" ref="K20:L20" si="92">D20</f>
        <v>Jan Nový</v>
      </c>
      <c r="L20" s="101" t="str">
        <f t="shared" si="92"/>
        <v>O</v>
      </c>
      <c r="M20" s="62">
        <v>3.0</v>
      </c>
      <c r="N20" s="101">
        <v>19.0</v>
      </c>
      <c r="O20" s="101">
        <v>2739.0</v>
      </c>
      <c r="P20" s="59">
        <v>2.0</v>
      </c>
      <c r="Q20" s="61"/>
      <c r="R20" s="100" t="str">
        <f t="shared" ref="R20:S20" si="93">K20</f>
        <v>Jan Nový</v>
      </c>
      <c r="S20" s="101" t="str">
        <f t="shared" si="93"/>
        <v>O</v>
      </c>
      <c r="T20" s="62">
        <v>7.0</v>
      </c>
      <c r="U20" s="101">
        <v>10.0</v>
      </c>
      <c r="V20" s="101">
        <v>1222.0</v>
      </c>
      <c r="W20" s="59">
        <v>2.0</v>
      </c>
      <c r="X20" s="63"/>
      <c r="Y20" s="68"/>
      <c r="Z20" s="69"/>
      <c r="AA20" s="69"/>
      <c r="AB20" s="61"/>
      <c r="AC20" s="103"/>
      <c r="AD20" s="56"/>
      <c r="AE20" s="77" t="s">
        <v>128</v>
      </c>
      <c r="AF20" s="59" t="s">
        <v>44</v>
      </c>
      <c r="AG20" s="104">
        <v>10.0</v>
      </c>
      <c r="AH20" s="101">
        <v>22.0</v>
      </c>
      <c r="AI20" s="101">
        <v>3334.0</v>
      </c>
      <c r="AJ20" s="59">
        <v>6.0</v>
      </c>
      <c r="AK20" s="61"/>
      <c r="AL20" s="100" t="str">
        <f t="shared" ref="AL20:AM20" si="94">AE20</f>
        <v>Martin Gigal</v>
      </c>
      <c r="AM20" s="101" t="str">
        <f t="shared" si="94"/>
        <v>O</v>
      </c>
      <c r="AN20" s="62">
        <v>2.0</v>
      </c>
      <c r="AO20" s="101">
        <v>16.0</v>
      </c>
      <c r="AP20" s="101">
        <v>1850.0</v>
      </c>
      <c r="AQ20" s="59">
        <v>8.0</v>
      </c>
      <c r="AR20" s="61"/>
      <c r="AS20" s="100" t="str">
        <f t="shared" ref="AS20:AT20" si="95">AL20</f>
        <v>Martin Gigal</v>
      </c>
      <c r="AT20" s="101" t="str">
        <f t="shared" si="95"/>
        <v>O</v>
      </c>
      <c r="AU20" s="62">
        <v>6.0</v>
      </c>
      <c r="AV20" s="101">
        <v>13.0</v>
      </c>
      <c r="AW20" s="101">
        <v>1720.0</v>
      </c>
      <c r="AX20" s="59">
        <v>7.0</v>
      </c>
      <c r="AY20" s="61"/>
      <c r="AZ20" s="68"/>
      <c r="BA20" s="69"/>
      <c r="BB20" s="69"/>
      <c r="BC20" s="61"/>
      <c r="BD20" s="68"/>
      <c r="BE20" s="69"/>
      <c r="BF20" s="69"/>
      <c r="BG20" s="61"/>
      <c r="BH20" s="70"/>
      <c r="BI20" s="71"/>
      <c r="BJ20" s="71"/>
      <c r="BK20" s="105" t="str">
        <f t="shared" si="12"/>
        <v>44</v>
      </c>
      <c r="BL20" s="106" t="str">
        <f t="shared" si="13"/>
        <v>44</v>
      </c>
      <c r="BM20" s="106" t="str">
        <f t="shared" si="14"/>
        <v>44</v>
      </c>
      <c r="BN20" s="106" t="str">
        <f t="shared" si="15"/>
        <v>36</v>
      </c>
      <c r="BO20" s="106" t="str">
        <f t="shared" si="16"/>
        <v>32</v>
      </c>
      <c r="BP20" s="106" t="str">
        <f t="shared" si="17"/>
        <v>34</v>
      </c>
      <c r="BQ20" s="107" t="str">
        <f t="shared" si="18"/>
        <v>234</v>
      </c>
    </row>
    <row r="21" ht="15.0" customHeight="1">
      <c r="A21" s="108" t="s">
        <v>67</v>
      </c>
      <c r="B21" s="75" t="str">
        <f>'Rozpisky extraliga '!D107</f>
        <v>MO Slatiňany</v>
      </c>
      <c r="C21" s="76"/>
      <c r="D21" s="109" t="s">
        <v>130</v>
      </c>
      <c r="E21" s="110" t="s">
        <v>43</v>
      </c>
      <c r="F21" s="111">
        <v>2.0</v>
      </c>
      <c r="G21" s="110">
        <v>2.0</v>
      </c>
      <c r="H21" s="110">
        <v>344.0</v>
      </c>
      <c r="I21" s="78">
        <v>12.0</v>
      </c>
      <c r="J21" s="81" t="str">
        <f>SUM(I21:I22)</f>
        <v>23</v>
      </c>
      <c r="K21" s="109" t="str">
        <f t="shared" ref="K21:L21" si="96">D21</f>
        <v>Roman Štěpánek</v>
      </c>
      <c r="L21" s="110" t="str">
        <f t="shared" si="96"/>
        <v>R</v>
      </c>
      <c r="M21" s="82">
        <v>7.0</v>
      </c>
      <c r="N21" s="110">
        <v>4.0</v>
      </c>
      <c r="O21" s="110">
        <v>677.0</v>
      </c>
      <c r="P21" s="78">
        <v>11.0</v>
      </c>
      <c r="Q21" s="81" t="str">
        <f>SUM(P21:P22)</f>
        <v>18</v>
      </c>
      <c r="R21" s="109" t="str">
        <f t="shared" ref="R21:S21" si="97">K21</f>
        <v>Roman Štěpánek</v>
      </c>
      <c r="S21" s="110" t="str">
        <f t="shared" si="97"/>
        <v>R</v>
      </c>
      <c r="T21" s="82">
        <v>11.0</v>
      </c>
      <c r="U21" s="110">
        <v>4.0</v>
      </c>
      <c r="V21" s="110">
        <v>563.0</v>
      </c>
      <c r="W21" s="78">
        <v>11.0</v>
      </c>
      <c r="X21" s="83" t="str">
        <f>SUM(W21:W22)</f>
        <v>21</v>
      </c>
      <c r="Y21" s="84" t="str">
        <f t="shared" ref="Y21:Z21" si="98">G21+N21+G22+N22+U21+U22</f>
        <v>23</v>
      </c>
      <c r="Z21" s="85" t="str">
        <f t="shared" si="98"/>
        <v>2719</v>
      </c>
      <c r="AA21" s="86" t="str">
        <f>J21+Q21+X21</f>
        <v>62</v>
      </c>
      <c r="AB21" s="87" t="str">
        <f>RANK(BH21,$BH$5:$BH$34,1)</f>
        <v>13</v>
      </c>
      <c r="AC21" s="113" t="s">
        <v>67</v>
      </c>
      <c r="AD21" s="89" t="str">
        <f>B21</f>
        <v>MO Slatiňany</v>
      </c>
      <c r="AE21" s="58" t="s">
        <v>131</v>
      </c>
      <c r="AF21" s="110" t="s">
        <v>43</v>
      </c>
      <c r="AG21" s="111">
        <v>7.0</v>
      </c>
      <c r="AH21" s="110">
        <v>9.0</v>
      </c>
      <c r="AI21" s="110">
        <v>1334.0</v>
      </c>
      <c r="AJ21" s="78">
        <v>7.0</v>
      </c>
      <c r="AK21" s="81" t="str">
        <f>SUM(AJ21:AJ22)</f>
        <v>8</v>
      </c>
      <c r="AL21" s="109" t="str">
        <f t="shared" ref="AL21:AM21" si="99">AE21</f>
        <v>Kamil Zábranský</v>
      </c>
      <c r="AM21" s="110" t="str">
        <f t="shared" si="99"/>
        <v>R</v>
      </c>
      <c r="AN21" s="82">
        <v>12.0</v>
      </c>
      <c r="AO21" s="110">
        <v>2.0</v>
      </c>
      <c r="AP21" s="110">
        <v>112.0</v>
      </c>
      <c r="AQ21" s="78">
        <v>13.0</v>
      </c>
      <c r="AR21" s="81" t="str">
        <f>SUM(AQ21:AQ22)</f>
        <v>14</v>
      </c>
      <c r="AS21" s="109" t="str">
        <f t="shared" ref="AS21:AT21" si="100">AL21</f>
        <v>Kamil Zábranský</v>
      </c>
      <c r="AT21" s="110" t="str">
        <f t="shared" si="100"/>
        <v>R</v>
      </c>
      <c r="AU21" s="82">
        <v>3.0</v>
      </c>
      <c r="AV21" s="110">
        <v>16.0</v>
      </c>
      <c r="AW21" s="110">
        <v>1445.0</v>
      </c>
      <c r="AX21" s="78">
        <v>5.0</v>
      </c>
      <c r="AY21" s="81" t="str">
        <f>SUM(AX21:AX22)</f>
        <v>16</v>
      </c>
      <c r="AZ21" s="84" t="str">
        <f t="shared" ref="AZ21:BA21" si="101">AH21+AO21+AH22+AO22+AV21+AV22</f>
        <v>108</v>
      </c>
      <c r="BA21" s="85" t="str">
        <f t="shared" si="101"/>
        <v>13623</v>
      </c>
      <c r="BB21" s="86" t="str">
        <f>AK21+AR21+AY21</f>
        <v>38</v>
      </c>
      <c r="BC21" s="87" t="str">
        <f>RANK(BI21,$BI$5:$BI$34,1)</f>
        <v>7</v>
      </c>
      <c r="BD21" s="90" t="str">
        <f t="shared" ref="BD21:BF21" si="102">Y21+AZ21</f>
        <v>131</v>
      </c>
      <c r="BE21" s="91" t="str">
        <f t="shared" si="102"/>
        <v>16342</v>
      </c>
      <c r="BF21" s="92" t="str">
        <f t="shared" si="102"/>
        <v>100</v>
      </c>
      <c r="BG21" s="93" t="str">
        <f>RANK(BJ21,$BJ$5:$BJ$34,1)</f>
        <v>12</v>
      </c>
      <c r="BH21" s="94" t="str">
        <f>SUM(AA21)+(-Z21/1000000000)</f>
        <v>61.999997281000</v>
      </c>
      <c r="BI21" s="95" t="str">
        <f>SUM(BB21)+(-BA21/1000000000)</f>
        <v>37.999986377000</v>
      </c>
      <c r="BJ21" s="95" t="str">
        <f>SUM(BF21)+(-BE21/1000000000)</f>
        <v>99.999983658000</v>
      </c>
      <c r="BK21" s="72" t="str">
        <f t="shared" si="12"/>
        <v>24</v>
      </c>
      <c r="BL21" s="19" t="str">
        <f t="shared" si="13"/>
        <v>26</v>
      </c>
      <c r="BM21" s="97" t="str">
        <f t="shared" si="14"/>
        <v>26</v>
      </c>
      <c r="BN21" s="19" t="str">
        <f t="shared" si="15"/>
        <v>34</v>
      </c>
      <c r="BO21" s="19" t="str">
        <f t="shared" si="16"/>
        <v>22</v>
      </c>
      <c r="BP21" s="97" t="str">
        <f t="shared" si="17"/>
        <v>38</v>
      </c>
      <c r="BQ21" s="73" t="str">
        <f t="shared" si="18"/>
        <v>170</v>
      </c>
    </row>
    <row r="22" ht="15.0" customHeight="1">
      <c r="A22" s="55"/>
      <c r="B22" s="119"/>
      <c r="C22" s="57"/>
      <c r="D22" s="58" t="s">
        <v>131</v>
      </c>
      <c r="E22" s="59" t="s">
        <v>44</v>
      </c>
      <c r="F22" s="114">
        <v>2.0</v>
      </c>
      <c r="G22" s="59">
        <v>7.0</v>
      </c>
      <c r="H22" s="59">
        <v>359.0</v>
      </c>
      <c r="I22" s="59">
        <v>11.0</v>
      </c>
      <c r="J22" s="61"/>
      <c r="K22" s="58" t="str">
        <f t="shared" ref="K22:L22" si="103">D22</f>
        <v>Kamil Zábranský</v>
      </c>
      <c r="L22" s="59" t="str">
        <f t="shared" si="103"/>
        <v>O</v>
      </c>
      <c r="M22" s="62">
        <v>7.0</v>
      </c>
      <c r="N22" s="59">
        <v>4.0</v>
      </c>
      <c r="O22" s="59">
        <v>609.0</v>
      </c>
      <c r="P22" s="59">
        <v>7.0</v>
      </c>
      <c r="Q22" s="61"/>
      <c r="R22" s="58" t="str">
        <f t="shared" ref="R22:S22" si="104">K22</f>
        <v>Kamil Zábranský</v>
      </c>
      <c r="S22" s="59" t="str">
        <f t="shared" si="104"/>
        <v>O</v>
      </c>
      <c r="T22" s="62">
        <v>11.0</v>
      </c>
      <c r="U22" s="59">
        <v>2.0</v>
      </c>
      <c r="V22" s="59">
        <v>167.0</v>
      </c>
      <c r="W22" s="59">
        <v>10.0</v>
      </c>
      <c r="X22" s="63"/>
      <c r="Y22" s="68"/>
      <c r="Z22" s="69"/>
      <c r="AA22" s="69"/>
      <c r="AB22" s="61"/>
      <c r="AC22" s="66"/>
      <c r="AD22" s="56"/>
      <c r="AE22" s="109" t="s">
        <v>130</v>
      </c>
      <c r="AF22" s="59" t="s">
        <v>44</v>
      </c>
      <c r="AG22" s="114">
        <v>7.0</v>
      </c>
      <c r="AH22" s="59">
        <v>34.0</v>
      </c>
      <c r="AI22" s="59">
        <v>4622.0</v>
      </c>
      <c r="AJ22" s="59">
        <v>1.0</v>
      </c>
      <c r="AK22" s="61"/>
      <c r="AL22" s="58" t="str">
        <f t="shared" ref="AL22:AM22" si="105">AE22</f>
        <v>Roman Štěpánek</v>
      </c>
      <c r="AM22" s="59" t="str">
        <f t="shared" si="105"/>
        <v>O</v>
      </c>
      <c r="AN22" s="62">
        <v>12.0</v>
      </c>
      <c r="AO22" s="59">
        <v>35.0</v>
      </c>
      <c r="AP22" s="59">
        <v>4729.0</v>
      </c>
      <c r="AQ22" s="59">
        <v>1.0</v>
      </c>
      <c r="AR22" s="61"/>
      <c r="AS22" s="58" t="str">
        <f t="shared" ref="AS22:AT22" si="106">AL22</f>
        <v>Roman Štěpánek</v>
      </c>
      <c r="AT22" s="59" t="str">
        <f t="shared" si="106"/>
        <v>O</v>
      </c>
      <c r="AU22" s="62">
        <v>3.0</v>
      </c>
      <c r="AV22" s="59">
        <v>12.0</v>
      </c>
      <c r="AW22" s="59">
        <v>1381.0</v>
      </c>
      <c r="AX22" s="59">
        <v>11.0</v>
      </c>
      <c r="AY22" s="61"/>
      <c r="AZ22" s="68"/>
      <c r="BA22" s="69"/>
      <c r="BB22" s="69"/>
      <c r="BC22" s="61"/>
      <c r="BD22" s="68"/>
      <c r="BE22" s="69"/>
      <c r="BF22" s="69"/>
      <c r="BG22" s="61"/>
      <c r="BH22" s="70"/>
      <c r="BI22" s="71"/>
      <c r="BJ22" s="71"/>
      <c r="BK22" s="72" t="str">
        <f t="shared" si="12"/>
        <v>26</v>
      </c>
      <c r="BL22" s="19" t="str">
        <f t="shared" si="13"/>
        <v>34</v>
      </c>
      <c r="BM22" s="106" t="str">
        <f t="shared" si="14"/>
        <v>28</v>
      </c>
      <c r="BN22" s="19" t="str">
        <f t="shared" si="15"/>
        <v>46</v>
      </c>
      <c r="BO22" s="19" t="str">
        <f t="shared" si="16"/>
        <v>46</v>
      </c>
      <c r="BP22" s="106" t="str">
        <f t="shared" si="17"/>
        <v>26</v>
      </c>
      <c r="BQ22" s="73" t="str">
        <f t="shared" si="18"/>
        <v>206</v>
      </c>
    </row>
    <row r="23" ht="15.0" customHeight="1">
      <c r="A23" s="74" t="s">
        <v>70</v>
      </c>
      <c r="B23" s="75" t="str">
        <f>'Rozpisky extraliga '!D120</f>
        <v>MO ČRS CHOCEŇ</v>
      </c>
      <c r="C23" s="76"/>
      <c r="D23" s="77" t="s">
        <v>132</v>
      </c>
      <c r="E23" s="110" t="s">
        <v>43</v>
      </c>
      <c r="F23" s="79">
        <v>4.0</v>
      </c>
      <c r="G23" s="78">
        <v>2.0</v>
      </c>
      <c r="H23" s="78">
        <v>391.0</v>
      </c>
      <c r="I23" s="78">
        <v>11.0</v>
      </c>
      <c r="J23" s="81" t="str">
        <f>SUM(I23:I24)</f>
        <v>23</v>
      </c>
      <c r="K23" s="77" t="str">
        <f t="shared" ref="K23:L23" si="107">D23</f>
        <v>Jaroslav Jelínek</v>
      </c>
      <c r="L23" s="78" t="str">
        <f t="shared" si="107"/>
        <v>R</v>
      </c>
      <c r="M23" s="82">
        <v>9.0</v>
      </c>
      <c r="N23" s="78">
        <v>2.0</v>
      </c>
      <c r="O23" s="78">
        <v>743.0</v>
      </c>
      <c r="P23" s="78">
        <v>9.0</v>
      </c>
      <c r="Q23" s="81" t="str">
        <f>SUM(P23:P24)</f>
        <v>22</v>
      </c>
      <c r="R23" s="77" t="str">
        <f t="shared" ref="R23:S23" si="108">K23</f>
        <v>Jaroslav Jelínek</v>
      </c>
      <c r="S23" s="78" t="str">
        <f t="shared" si="108"/>
        <v>R</v>
      </c>
      <c r="T23" s="82">
        <v>13.0</v>
      </c>
      <c r="U23" s="78">
        <v>9.0</v>
      </c>
      <c r="V23" s="78">
        <v>1789.0</v>
      </c>
      <c r="W23" s="78">
        <v>2.0</v>
      </c>
      <c r="X23" s="83" t="str">
        <f>SUM(W23:W24)</f>
        <v>13</v>
      </c>
      <c r="Y23" s="84" t="str">
        <f t="shared" ref="Y23:Z23" si="109">G23+N23+G24+N24+U23+U24</f>
        <v>21</v>
      </c>
      <c r="Z23" s="85" t="str">
        <f t="shared" si="109"/>
        <v>3502</v>
      </c>
      <c r="AA23" s="86" t="str">
        <f>J23+Q23+X23</f>
        <v>58</v>
      </c>
      <c r="AB23" s="87" t="str">
        <f>RANK(BH23,$BH$5:$BH$34,1)</f>
        <v>11</v>
      </c>
      <c r="AC23" s="88" t="s">
        <v>70</v>
      </c>
      <c r="AD23" s="115" t="str">
        <f>B23</f>
        <v>MO ČRS CHOCEŇ</v>
      </c>
      <c r="AE23" s="77" t="s">
        <v>132</v>
      </c>
      <c r="AF23" s="110" t="s">
        <v>43</v>
      </c>
      <c r="AG23" s="79">
        <v>12.0</v>
      </c>
      <c r="AH23" s="78">
        <v>1.0</v>
      </c>
      <c r="AI23" s="78">
        <v>163.0</v>
      </c>
      <c r="AJ23" s="78">
        <v>13.0</v>
      </c>
      <c r="AK23" s="81" t="str">
        <f>SUM(AJ23:AJ24)</f>
        <v>22</v>
      </c>
      <c r="AL23" s="77" t="str">
        <f t="shared" ref="AL23:AM23" si="110">AE23</f>
        <v>Jaroslav Jelínek</v>
      </c>
      <c r="AM23" s="78" t="str">
        <f t="shared" si="110"/>
        <v>R</v>
      </c>
      <c r="AN23" s="82">
        <v>4.0</v>
      </c>
      <c r="AO23" s="78">
        <v>2.0</v>
      </c>
      <c r="AP23" s="78">
        <v>452.0</v>
      </c>
      <c r="AQ23" s="78">
        <v>12.0</v>
      </c>
      <c r="AR23" s="81" t="str">
        <f>SUM(AQ23:AQ24)</f>
        <v>25</v>
      </c>
      <c r="AS23" s="77" t="str">
        <f t="shared" ref="AS23:AT23" si="111">AL23</f>
        <v>Jaroslav Jelínek</v>
      </c>
      <c r="AT23" s="78" t="str">
        <f t="shared" si="111"/>
        <v>R</v>
      </c>
      <c r="AU23" s="82">
        <v>8.0</v>
      </c>
      <c r="AV23" s="78">
        <v>3.0</v>
      </c>
      <c r="AW23" s="78">
        <v>581.0</v>
      </c>
      <c r="AX23" s="78">
        <v>13.0</v>
      </c>
      <c r="AY23" s="81" t="str">
        <f>SUM(AX23:AX24)</f>
        <v>26</v>
      </c>
      <c r="AZ23" s="84" t="str">
        <f t="shared" ref="AZ23:BA23" si="112">AH23+AO23+AH24+AO24+AV23+AV24</f>
        <v>41</v>
      </c>
      <c r="BA23" s="85" t="str">
        <f t="shared" si="112"/>
        <v>5588</v>
      </c>
      <c r="BB23" s="86" t="str">
        <f>AK23+AR23+AY23</f>
        <v>73</v>
      </c>
      <c r="BC23" s="87" t="str">
        <f>RANK(BI23,$BI$5:$BI$34,1)</f>
        <v>13</v>
      </c>
      <c r="BD23" s="90" t="str">
        <f t="shared" ref="BD23:BF23" si="113">Y23+AZ23</f>
        <v>62</v>
      </c>
      <c r="BE23" s="91" t="str">
        <f t="shared" si="113"/>
        <v>9090</v>
      </c>
      <c r="BF23" s="92" t="str">
        <f t="shared" si="113"/>
        <v>131</v>
      </c>
      <c r="BG23" s="93" t="str">
        <f>RANK(BJ23,$BJ$5:$BJ$34,1)</f>
        <v>13</v>
      </c>
      <c r="BH23" s="94" t="str">
        <f>SUM(AA23)+(-Z23/1000000000)</f>
        <v>57.999996498000</v>
      </c>
      <c r="BI23" s="95" t="str">
        <f>SUM(BB23)+(-BA23/1000000000)</f>
        <v>72.999994412000</v>
      </c>
      <c r="BJ23" s="95" t="str">
        <f>SUM(BF23)+(-BE23/1000000000)</f>
        <v>130.999990910000</v>
      </c>
      <c r="BK23" s="96" t="str">
        <f t="shared" si="12"/>
        <v>26</v>
      </c>
      <c r="BL23" s="97" t="str">
        <f t="shared" si="13"/>
        <v>30</v>
      </c>
      <c r="BM23" s="97" t="str">
        <f t="shared" si="14"/>
        <v>44</v>
      </c>
      <c r="BN23" s="97" t="str">
        <f t="shared" si="15"/>
        <v>22</v>
      </c>
      <c r="BO23" s="97" t="str">
        <f t="shared" si="16"/>
        <v>24</v>
      </c>
      <c r="BP23" s="97" t="str">
        <f t="shared" si="17"/>
        <v>22</v>
      </c>
      <c r="BQ23" s="98" t="str">
        <f t="shared" si="18"/>
        <v>168</v>
      </c>
    </row>
    <row r="24" ht="15.0" customHeight="1">
      <c r="A24" s="99"/>
      <c r="B24" s="56"/>
      <c r="C24" s="57"/>
      <c r="D24" s="58" t="s">
        <v>133</v>
      </c>
      <c r="E24" s="59" t="s">
        <v>44</v>
      </c>
      <c r="F24" s="104">
        <v>4.0</v>
      </c>
      <c r="G24" s="101">
        <v>6.0</v>
      </c>
      <c r="H24" s="101">
        <v>312.0</v>
      </c>
      <c r="I24" s="101">
        <v>12.0</v>
      </c>
      <c r="J24" s="61"/>
      <c r="K24" s="100" t="str">
        <f t="shared" ref="K24:L24" si="114">D24</f>
        <v>Tomás Pavlíček</v>
      </c>
      <c r="L24" s="101" t="str">
        <f t="shared" si="114"/>
        <v>O</v>
      </c>
      <c r="M24" s="62">
        <v>9.0</v>
      </c>
      <c r="N24" s="101">
        <v>1.0</v>
      </c>
      <c r="O24" s="101">
        <v>106.0</v>
      </c>
      <c r="P24" s="101">
        <v>13.0</v>
      </c>
      <c r="Q24" s="61"/>
      <c r="R24" s="100" t="str">
        <f t="shared" ref="R24:S24" si="115">K24</f>
        <v>Tomás Pavlíček</v>
      </c>
      <c r="S24" s="101" t="str">
        <f t="shared" si="115"/>
        <v>O</v>
      </c>
      <c r="T24" s="62">
        <v>13.0</v>
      </c>
      <c r="U24" s="101">
        <v>1.0</v>
      </c>
      <c r="V24" s="101">
        <v>161.0</v>
      </c>
      <c r="W24" s="101">
        <v>11.0</v>
      </c>
      <c r="X24" s="63"/>
      <c r="Y24" s="68"/>
      <c r="Z24" s="69"/>
      <c r="AA24" s="69"/>
      <c r="AB24" s="61"/>
      <c r="AC24" s="103"/>
      <c r="AD24" s="56"/>
      <c r="AE24" s="58" t="s">
        <v>133</v>
      </c>
      <c r="AF24" s="59" t="s">
        <v>44</v>
      </c>
      <c r="AG24" s="104">
        <v>12.0</v>
      </c>
      <c r="AH24" s="101">
        <v>20.0</v>
      </c>
      <c r="AI24" s="101">
        <v>2604.0</v>
      </c>
      <c r="AJ24" s="101">
        <v>9.0</v>
      </c>
      <c r="AK24" s="61"/>
      <c r="AL24" s="100" t="str">
        <f t="shared" ref="AL24:AM24" si="116">AE24</f>
        <v>Tomás Pavlíček</v>
      </c>
      <c r="AM24" s="101" t="str">
        <f t="shared" si="116"/>
        <v>O</v>
      </c>
      <c r="AN24" s="62">
        <v>4.0</v>
      </c>
      <c r="AO24" s="101">
        <v>9.0</v>
      </c>
      <c r="AP24" s="101">
        <v>1042.0</v>
      </c>
      <c r="AQ24" s="101">
        <v>13.0</v>
      </c>
      <c r="AR24" s="61"/>
      <c r="AS24" s="100" t="str">
        <f t="shared" ref="AS24:AT24" si="117">AL24</f>
        <v>Tomás Pavlíček</v>
      </c>
      <c r="AT24" s="101" t="str">
        <f t="shared" si="117"/>
        <v>O</v>
      </c>
      <c r="AU24" s="62">
        <v>8.0</v>
      </c>
      <c r="AV24" s="101">
        <v>6.0</v>
      </c>
      <c r="AW24" s="101">
        <v>746.0</v>
      </c>
      <c r="AX24" s="101">
        <v>13.0</v>
      </c>
      <c r="AY24" s="61"/>
      <c r="AZ24" s="68"/>
      <c r="BA24" s="69"/>
      <c r="BB24" s="69"/>
      <c r="BC24" s="61"/>
      <c r="BD24" s="68"/>
      <c r="BE24" s="69"/>
      <c r="BF24" s="69"/>
      <c r="BG24" s="61"/>
      <c r="BH24" s="70"/>
      <c r="BI24" s="71"/>
      <c r="BJ24" s="71"/>
      <c r="BK24" s="105" t="str">
        <f t="shared" si="12"/>
        <v>24</v>
      </c>
      <c r="BL24" s="106" t="str">
        <f t="shared" si="13"/>
        <v>22</v>
      </c>
      <c r="BM24" s="106" t="str">
        <f t="shared" si="14"/>
        <v>26</v>
      </c>
      <c r="BN24" s="106" t="str">
        <f t="shared" si="15"/>
        <v>30</v>
      </c>
      <c r="BO24" s="106" t="str">
        <f t="shared" si="16"/>
        <v>22</v>
      </c>
      <c r="BP24" s="106" t="str">
        <f t="shared" si="17"/>
        <v>22</v>
      </c>
      <c r="BQ24" s="107" t="str">
        <f t="shared" si="18"/>
        <v>146</v>
      </c>
    </row>
    <row r="25" ht="15.0" customHeight="1">
      <c r="A25" s="108" t="s">
        <v>73</v>
      </c>
      <c r="B25" s="75" t="str">
        <f>'Rozpisky extraliga '!D133</f>
        <v>Fun-fishing MO ČRS Tábor</v>
      </c>
      <c r="C25" s="76"/>
      <c r="D25" s="77"/>
      <c r="E25" s="110"/>
      <c r="F25" s="111"/>
      <c r="G25" s="110"/>
      <c r="H25" s="110"/>
      <c r="I25" s="110">
        <v>17.0</v>
      </c>
      <c r="J25" s="81" t="str">
        <f>SUM(I25:I26)</f>
        <v>34</v>
      </c>
      <c r="K25" s="109" t="str">
        <f t="shared" ref="K25:L25" si="118">D25</f>
        <v/>
      </c>
      <c r="L25" s="110" t="str">
        <f t="shared" si="118"/>
        <v/>
      </c>
      <c r="M25" s="82"/>
      <c r="N25" s="110"/>
      <c r="O25" s="110"/>
      <c r="P25" s="110">
        <v>17.0</v>
      </c>
      <c r="Q25" s="81" t="str">
        <f>SUM(P25:P26)</f>
        <v>34</v>
      </c>
      <c r="R25" s="109" t="str">
        <f t="shared" ref="R25:S25" si="119">K25</f>
        <v/>
      </c>
      <c r="S25" s="110" t="str">
        <f t="shared" si="119"/>
        <v/>
      </c>
      <c r="T25" s="82"/>
      <c r="U25" s="110"/>
      <c r="V25" s="110"/>
      <c r="W25" s="110">
        <v>17.0</v>
      </c>
      <c r="X25" s="83" t="str">
        <f>SUM(W25:W26)</f>
        <v>34</v>
      </c>
      <c r="Y25" s="84" t="str">
        <f t="shared" ref="Y25:Z25" si="120">G25+N25+G26+N26+U25+U26</f>
        <v>0</v>
      </c>
      <c r="Z25" s="85" t="str">
        <f t="shared" si="120"/>
        <v>0</v>
      </c>
      <c r="AA25" s="86" t="str">
        <f>J25+Q25+X25</f>
        <v>102</v>
      </c>
      <c r="AB25" s="87" t="str">
        <f>RANK(BH25,$BH$5:$BH$34,1)</f>
        <v>14</v>
      </c>
      <c r="AC25" s="113" t="s">
        <v>73</v>
      </c>
      <c r="AD25" s="89" t="str">
        <f>B25</f>
        <v>Fun-fishing MO ČRS Tábor</v>
      </c>
      <c r="AE25" s="77"/>
      <c r="AF25" s="110" t="s">
        <v>43</v>
      </c>
      <c r="AG25" s="111"/>
      <c r="AH25" s="110"/>
      <c r="AI25" s="110"/>
      <c r="AJ25" s="110">
        <v>17.0</v>
      </c>
      <c r="AK25" s="81" t="str">
        <f>SUM(AJ25:AJ26)</f>
        <v>34</v>
      </c>
      <c r="AL25" s="109" t="str">
        <f t="shared" ref="AL25:AM25" si="121">AE25</f>
        <v/>
      </c>
      <c r="AM25" s="110" t="str">
        <f t="shared" si="121"/>
        <v>R</v>
      </c>
      <c r="AN25" s="82"/>
      <c r="AO25" s="110"/>
      <c r="AP25" s="110"/>
      <c r="AQ25" s="110">
        <v>17.0</v>
      </c>
      <c r="AR25" s="81" t="str">
        <f>SUM(AQ25:AQ26)</f>
        <v>34</v>
      </c>
      <c r="AS25" s="109" t="str">
        <f t="shared" ref="AS25:AT25" si="122">AL25</f>
        <v/>
      </c>
      <c r="AT25" s="110" t="str">
        <f t="shared" si="122"/>
        <v>R</v>
      </c>
      <c r="AU25" s="82"/>
      <c r="AV25" s="110"/>
      <c r="AW25" s="110"/>
      <c r="AX25" s="110">
        <v>17.0</v>
      </c>
      <c r="AY25" s="81" t="str">
        <f>SUM(AX25:AX26)</f>
        <v>34</v>
      </c>
      <c r="AZ25" s="84" t="str">
        <f t="shared" ref="AZ25:BA25" si="123">AH25+AO25+AH26+AO26+AV25+AV26</f>
        <v>0</v>
      </c>
      <c r="BA25" s="85" t="str">
        <f t="shared" si="123"/>
        <v>0</v>
      </c>
      <c r="BB25" s="86" t="str">
        <f>AK25+AR25+AY25</f>
        <v>102</v>
      </c>
      <c r="BC25" s="87" t="str">
        <f>RANK(BI25,$BI$5:$BI$34,1)</f>
        <v>14</v>
      </c>
      <c r="BD25" s="90" t="str">
        <f t="shared" ref="BD25:BF25" si="124">Y25+AZ25</f>
        <v>0</v>
      </c>
      <c r="BE25" s="91" t="str">
        <f t="shared" si="124"/>
        <v>0</v>
      </c>
      <c r="BF25" s="92" t="str">
        <f t="shared" si="124"/>
        <v>204</v>
      </c>
      <c r="BG25" s="93" t="str">
        <f>RANK(BJ25,$BJ$5:$BJ$34,1)</f>
        <v>14</v>
      </c>
      <c r="BH25" s="94" t="str">
        <f>SUM(AA25)+(-Z25/1000000000)</f>
        <v>102.000000000000</v>
      </c>
      <c r="BI25" s="95" t="str">
        <f>SUM(BB25)+(-BA25/1000000000)</f>
        <v>102.000000000000</v>
      </c>
      <c r="BJ25" s="95" t="str">
        <f>SUM(BF25)+(-BE25/1000000000)</f>
        <v>204.000000000000</v>
      </c>
      <c r="BK25" s="72" t="str">
        <f t="shared" si="12"/>
        <v>14</v>
      </c>
      <c r="BL25" s="19" t="str">
        <f t="shared" si="13"/>
        <v>14</v>
      </c>
      <c r="BM25" s="97" t="str">
        <f t="shared" si="14"/>
        <v>14</v>
      </c>
      <c r="BN25" s="19" t="str">
        <f t="shared" si="15"/>
        <v>14</v>
      </c>
      <c r="BO25" s="19" t="str">
        <f t="shared" si="16"/>
        <v>14</v>
      </c>
      <c r="BP25" s="97" t="str">
        <f t="shared" si="17"/>
        <v>14</v>
      </c>
      <c r="BQ25" s="73" t="str">
        <f t="shared" si="18"/>
        <v>84</v>
      </c>
    </row>
    <row r="26" ht="15.0" customHeight="1">
      <c r="A26" s="55"/>
      <c r="B26" s="56"/>
      <c r="C26" s="57"/>
      <c r="D26" s="100"/>
      <c r="E26" s="59"/>
      <c r="F26" s="114"/>
      <c r="G26" s="59"/>
      <c r="H26" s="59"/>
      <c r="I26" s="59">
        <v>17.0</v>
      </c>
      <c r="J26" s="61"/>
      <c r="K26" s="58" t="str">
        <f t="shared" ref="K26:L26" si="125">D26</f>
        <v/>
      </c>
      <c r="L26" s="59" t="str">
        <f t="shared" si="125"/>
        <v/>
      </c>
      <c r="M26" s="62"/>
      <c r="N26" s="59"/>
      <c r="O26" s="59"/>
      <c r="P26" s="59">
        <v>17.0</v>
      </c>
      <c r="Q26" s="61"/>
      <c r="R26" s="58" t="str">
        <f t="shared" ref="R26:S26" si="126">K26</f>
        <v/>
      </c>
      <c r="S26" s="59" t="str">
        <f t="shared" si="126"/>
        <v/>
      </c>
      <c r="T26" s="62"/>
      <c r="U26" s="59"/>
      <c r="V26" s="59"/>
      <c r="W26" s="59">
        <v>17.0</v>
      </c>
      <c r="X26" s="63"/>
      <c r="Y26" s="68"/>
      <c r="Z26" s="69"/>
      <c r="AA26" s="69"/>
      <c r="AB26" s="61"/>
      <c r="AC26" s="66"/>
      <c r="AD26" s="56"/>
      <c r="AE26" s="100"/>
      <c r="AF26" s="59" t="s">
        <v>44</v>
      </c>
      <c r="AG26" s="114"/>
      <c r="AH26" s="59"/>
      <c r="AI26" s="59"/>
      <c r="AJ26" s="59">
        <v>17.0</v>
      </c>
      <c r="AK26" s="61"/>
      <c r="AL26" s="58" t="str">
        <f t="shared" ref="AL26:AM26" si="127">AE26</f>
        <v/>
      </c>
      <c r="AM26" s="59" t="str">
        <f t="shared" si="127"/>
        <v>O</v>
      </c>
      <c r="AN26" s="62"/>
      <c r="AO26" s="59"/>
      <c r="AP26" s="59"/>
      <c r="AQ26" s="59">
        <v>17.0</v>
      </c>
      <c r="AR26" s="61"/>
      <c r="AS26" s="58" t="str">
        <f t="shared" ref="AS26:AT26" si="128">AL26</f>
        <v/>
      </c>
      <c r="AT26" s="59" t="str">
        <f t="shared" si="128"/>
        <v>O</v>
      </c>
      <c r="AU26" s="62"/>
      <c r="AV26" s="59"/>
      <c r="AW26" s="59"/>
      <c r="AX26" s="59">
        <v>17.0</v>
      </c>
      <c r="AY26" s="61"/>
      <c r="AZ26" s="68"/>
      <c r="BA26" s="69"/>
      <c r="BB26" s="69"/>
      <c r="BC26" s="61"/>
      <c r="BD26" s="68"/>
      <c r="BE26" s="69"/>
      <c r="BF26" s="69"/>
      <c r="BG26" s="61"/>
      <c r="BH26" s="70"/>
      <c r="BI26" s="71"/>
      <c r="BJ26" s="71"/>
      <c r="BK26" s="72" t="str">
        <f t="shared" si="12"/>
        <v>14</v>
      </c>
      <c r="BL26" s="19" t="str">
        <f t="shared" si="13"/>
        <v>14</v>
      </c>
      <c r="BM26" s="106" t="str">
        <f t="shared" si="14"/>
        <v>14</v>
      </c>
      <c r="BN26" s="19" t="str">
        <f t="shared" si="15"/>
        <v>14</v>
      </c>
      <c r="BO26" s="19" t="str">
        <f t="shared" si="16"/>
        <v>14</v>
      </c>
      <c r="BP26" s="106" t="str">
        <f t="shared" si="17"/>
        <v>14</v>
      </c>
      <c r="BQ26" s="73" t="str">
        <f t="shared" si="18"/>
        <v>84</v>
      </c>
    </row>
    <row r="27" ht="15.0" customHeight="1">
      <c r="A27" s="74" t="s">
        <v>74</v>
      </c>
      <c r="B27" s="75" t="str">
        <f>'Rozpisky extraliga '!D146</f>
        <v>JK team MO ČRS Mladá Boleslav</v>
      </c>
      <c r="C27" s="76"/>
      <c r="D27" s="109" t="s">
        <v>134</v>
      </c>
      <c r="E27" s="110" t="s">
        <v>43</v>
      </c>
      <c r="F27" s="111">
        <v>1.0</v>
      </c>
      <c r="G27" s="110">
        <v>1.0</v>
      </c>
      <c r="H27" s="110">
        <v>198.0</v>
      </c>
      <c r="I27" s="78">
        <v>13.0</v>
      </c>
      <c r="J27" s="81" t="str">
        <f>SUM(I27:I28)</f>
        <v>14</v>
      </c>
      <c r="K27" s="77" t="str">
        <f t="shared" ref="K27:L27" si="129">D27</f>
        <v>Karel Frelich</v>
      </c>
      <c r="L27" s="78" t="str">
        <f t="shared" si="129"/>
        <v>R</v>
      </c>
      <c r="M27" s="82">
        <v>6.0</v>
      </c>
      <c r="N27" s="110">
        <v>6.0</v>
      </c>
      <c r="O27" s="110">
        <v>773.0</v>
      </c>
      <c r="P27" s="78">
        <v>8.0</v>
      </c>
      <c r="Q27" s="81" t="str">
        <f>SUM(P27:P28)</f>
        <v>14</v>
      </c>
      <c r="R27" s="77" t="str">
        <f t="shared" ref="R27:S27" si="130">K27</f>
        <v>Karel Frelich</v>
      </c>
      <c r="S27" s="78" t="str">
        <f t="shared" si="130"/>
        <v>R</v>
      </c>
      <c r="T27" s="82">
        <v>10.0</v>
      </c>
      <c r="U27" s="110">
        <v>6.0</v>
      </c>
      <c r="V27" s="110">
        <v>964.0</v>
      </c>
      <c r="W27" s="78">
        <v>9.0</v>
      </c>
      <c r="X27" s="83" t="str">
        <f>SUM(W27:W28)</f>
        <v>21</v>
      </c>
      <c r="Y27" s="84" t="str">
        <f t="shared" ref="Y27:Z27" si="131">G27+N27+G28+N28+U27+U28</f>
        <v>45</v>
      </c>
      <c r="Z27" s="85" t="str">
        <f t="shared" si="131"/>
        <v>4927</v>
      </c>
      <c r="AA27" s="86" t="str">
        <f>J27+Q27+X27</f>
        <v>49</v>
      </c>
      <c r="AB27" s="87" t="str">
        <f>RANK(BH27,$BH$5:$BH$34,1)</f>
        <v>10</v>
      </c>
      <c r="AC27" s="88" t="s">
        <v>74</v>
      </c>
      <c r="AD27" s="89" t="str">
        <f>B27</f>
        <v>JK team MO ČRS Mladá Boleslav</v>
      </c>
      <c r="AE27" s="109" t="s">
        <v>134</v>
      </c>
      <c r="AF27" s="110" t="s">
        <v>43</v>
      </c>
      <c r="AG27" s="79">
        <v>1.0</v>
      </c>
      <c r="AH27" s="78">
        <v>22.0</v>
      </c>
      <c r="AI27" s="78">
        <v>2561.0</v>
      </c>
      <c r="AJ27" s="78">
        <v>2.0</v>
      </c>
      <c r="AK27" s="81" t="str">
        <f>SUM(AJ27:AJ28)</f>
        <v>7</v>
      </c>
      <c r="AL27" s="77" t="str">
        <f t="shared" ref="AL27:AM27" si="132">AE27</f>
        <v>Karel Frelich</v>
      </c>
      <c r="AM27" s="78" t="str">
        <f t="shared" si="132"/>
        <v>R</v>
      </c>
      <c r="AN27" s="82">
        <v>6.0</v>
      </c>
      <c r="AO27" s="110">
        <v>14.0</v>
      </c>
      <c r="AP27" s="110">
        <v>1387.0</v>
      </c>
      <c r="AQ27" s="78">
        <v>5.0</v>
      </c>
      <c r="AR27" s="81" t="str">
        <f>SUM(AQ27:AQ28)</f>
        <v>17</v>
      </c>
      <c r="AS27" s="77" t="str">
        <f t="shared" ref="AS27:AT27" si="133">AL27</f>
        <v>Karel Frelich</v>
      </c>
      <c r="AT27" s="78" t="str">
        <f t="shared" si="133"/>
        <v>R</v>
      </c>
      <c r="AU27" s="82">
        <v>10.0</v>
      </c>
      <c r="AV27" s="110">
        <v>6.0</v>
      </c>
      <c r="AW27" s="110">
        <v>865.0</v>
      </c>
      <c r="AX27" s="78">
        <v>10.0</v>
      </c>
      <c r="AY27" s="81" t="str">
        <f>SUM(AX27:AX28)</f>
        <v>20</v>
      </c>
      <c r="AZ27" s="84" t="str">
        <f t="shared" ref="AZ27:BA27" si="134">AH27+AO27+AH28+AO28+AV27+AV28</f>
        <v>119</v>
      </c>
      <c r="BA27" s="85" t="str">
        <f t="shared" si="134"/>
        <v>10908</v>
      </c>
      <c r="BB27" s="86" t="str">
        <f>AK27+AR27+AY27</f>
        <v>44</v>
      </c>
      <c r="BC27" s="87" t="str">
        <f>RANK(BI27,$BI$5:$BI$34,1)</f>
        <v>10</v>
      </c>
      <c r="BD27" s="90" t="str">
        <f t="shared" ref="BD27:BF27" si="135">Y27+AZ27</f>
        <v>164</v>
      </c>
      <c r="BE27" s="91" t="str">
        <f t="shared" si="135"/>
        <v>15835</v>
      </c>
      <c r="BF27" s="92" t="str">
        <f t="shared" si="135"/>
        <v>93</v>
      </c>
      <c r="BG27" s="93" t="str">
        <f>RANK(BJ27,$BJ$5:$BJ$34,1)</f>
        <v>8</v>
      </c>
      <c r="BH27" s="94" t="str">
        <f>SUM(AA27)+(-Z27/1000000000)</f>
        <v>48.999995073000</v>
      </c>
      <c r="BI27" s="95" t="str">
        <f>SUM(BB27)+(-BA27/1000000000)</f>
        <v>43.999989092000</v>
      </c>
      <c r="BJ27" s="95" t="str">
        <f>SUM(BF27)+(-BE27/1000000000)</f>
        <v>92.999984165000</v>
      </c>
      <c r="BK27" s="96" t="str">
        <f t="shared" si="12"/>
        <v>22</v>
      </c>
      <c r="BL27" s="97" t="str">
        <f t="shared" si="13"/>
        <v>32</v>
      </c>
      <c r="BM27" s="97" t="str">
        <f t="shared" si="14"/>
        <v>30</v>
      </c>
      <c r="BN27" s="97" t="str">
        <f t="shared" si="15"/>
        <v>44</v>
      </c>
      <c r="BO27" s="97" t="str">
        <f t="shared" si="16"/>
        <v>38</v>
      </c>
      <c r="BP27" s="97" t="str">
        <f t="shared" si="17"/>
        <v>28</v>
      </c>
      <c r="BQ27" s="98" t="str">
        <f t="shared" si="18"/>
        <v>194</v>
      </c>
    </row>
    <row r="28" ht="15.0" customHeight="1">
      <c r="A28" s="99"/>
      <c r="B28" s="56"/>
      <c r="C28" s="57"/>
      <c r="D28" s="58" t="s">
        <v>135</v>
      </c>
      <c r="E28" s="59" t="s">
        <v>44</v>
      </c>
      <c r="F28" s="114">
        <v>1.0</v>
      </c>
      <c r="G28" s="59">
        <v>26.0</v>
      </c>
      <c r="H28" s="59">
        <v>2244.0</v>
      </c>
      <c r="I28" s="101">
        <v>1.0</v>
      </c>
      <c r="J28" s="61"/>
      <c r="K28" s="100" t="str">
        <f t="shared" ref="K28:L28" si="136">D28</f>
        <v>Ondřj Havel</v>
      </c>
      <c r="L28" s="101" t="str">
        <f t="shared" si="136"/>
        <v>O</v>
      </c>
      <c r="M28" s="62">
        <v>6.0</v>
      </c>
      <c r="N28" s="59">
        <v>5.0</v>
      </c>
      <c r="O28" s="59">
        <v>623.0</v>
      </c>
      <c r="P28" s="101">
        <v>6.0</v>
      </c>
      <c r="Q28" s="61"/>
      <c r="R28" s="100" t="str">
        <f t="shared" ref="R28:S28" si="137">K28</f>
        <v>Ondřj Havel</v>
      </c>
      <c r="S28" s="101" t="str">
        <f t="shared" si="137"/>
        <v>O</v>
      </c>
      <c r="T28" s="62">
        <v>10.0</v>
      </c>
      <c r="U28" s="59">
        <v>1.0</v>
      </c>
      <c r="V28" s="59">
        <v>125.0</v>
      </c>
      <c r="W28" s="101">
        <v>12.0</v>
      </c>
      <c r="X28" s="63"/>
      <c r="Y28" s="68"/>
      <c r="Z28" s="69"/>
      <c r="AA28" s="69"/>
      <c r="AB28" s="61"/>
      <c r="AC28" s="103"/>
      <c r="AD28" s="56"/>
      <c r="AE28" s="58" t="s">
        <v>135</v>
      </c>
      <c r="AF28" s="59" t="s">
        <v>44</v>
      </c>
      <c r="AG28" s="104">
        <v>1.0</v>
      </c>
      <c r="AH28" s="101">
        <v>48.0</v>
      </c>
      <c r="AI28" s="101">
        <v>3508.0</v>
      </c>
      <c r="AJ28" s="101">
        <v>5.0</v>
      </c>
      <c r="AK28" s="61"/>
      <c r="AL28" s="100" t="str">
        <f t="shared" ref="AL28:AM28" si="138">AE28</f>
        <v>Ondřj Havel</v>
      </c>
      <c r="AM28" s="101" t="str">
        <f t="shared" si="138"/>
        <v>O</v>
      </c>
      <c r="AN28" s="62">
        <v>6.0</v>
      </c>
      <c r="AO28" s="59">
        <v>18.0</v>
      </c>
      <c r="AP28" s="59">
        <v>1143.0</v>
      </c>
      <c r="AQ28" s="101">
        <v>12.0</v>
      </c>
      <c r="AR28" s="61"/>
      <c r="AS28" s="100" t="str">
        <f t="shared" ref="AS28:AT28" si="139">AL28</f>
        <v>Ondřj Havel</v>
      </c>
      <c r="AT28" s="101" t="str">
        <f t="shared" si="139"/>
        <v>O</v>
      </c>
      <c r="AU28" s="62">
        <v>10.0</v>
      </c>
      <c r="AV28" s="59">
        <v>11.0</v>
      </c>
      <c r="AW28" s="59">
        <v>1444.0</v>
      </c>
      <c r="AX28" s="101">
        <v>10.0</v>
      </c>
      <c r="AY28" s="61"/>
      <c r="AZ28" s="68"/>
      <c r="BA28" s="69"/>
      <c r="BB28" s="69"/>
      <c r="BC28" s="61"/>
      <c r="BD28" s="68"/>
      <c r="BE28" s="69"/>
      <c r="BF28" s="69"/>
      <c r="BG28" s="61"/>
      <c r="BH28" s="70"/>
      <c r="BI28" s="71"/>
      <c r="BJ28" s="71"/>
      <c r="BK28" s="105" t="str">
        <f t="shared" si="12"/>
        <v>46</v>
      </c>
      <c r="BL28" s="106" t="str">
        <f t="shared" si="13"/>
        <v>36</v>
      </c>
      <c r="BM28" s="106" t="str">
        <f t="shared" si="14"/>
        <v>24</v>
      </c>
      <c r="BN28" s="106" t="str">
        <f t="shared" si="15"/>
        <v>38</v>
      </c>
      <c r="BO28" s="106" t="str">
        <f t="shared" si="16"/>
        <v>24</v>
      </c>
      <c r="BP28" s="106" t="str">
        <f t="shared" si="17"/>
        <v>28</v>
      </c>
      <c r="BQ28" s="107" t="str">
        <f t="shared" si="18"/>
        <v>196</v>
      </c>
    </row>
    <row r="29" ht="15.0" customHeight="1">
      <c r="A29" s="108">
        <v>13.0</v>
      </c>
      <c r="B29" s="75" t="str">
        <f>'Rozpisky extraliga '!D159</f>
        <v>MO ČRS Hostivař POPY TEAM</v>
      </c>
      <c r="C29" s="76"/>
      <c r="D29" s="100" t="s">
        <v>136</v>
      </c>
      <c r="E29" s="110" t="s">
        <v>43</v>
      </c>
      <c r="F29" s="79">
        <v>3.0</v>
      </c>
      <c r="G29" s="78">
        <v>11.0</v>
      </c>
      <c r="H29" s="78">
        <v>1321.0</v>
      </c>
      <c r="I29" s="110">
        <v>5.0</v>
      </c>
      <c r="J29" s="81" t="str">
        <f>SUM(I29:I30)</f>
        <v>9</v>
      </c>
      <c r="K29" s="109" t="str">
        <f t="shared" ref="K29:L29" si="140">D29</f>
        <v>Ondřej Mařík</v>
      </c>
      <c r="L29" s="110" t="str">
        <f t="shared" si="140"/>
        <v>R</v>
      </c>
      <c r="M29" s="125">
        <v>8.0</v>
      </c>
      <c r="N29" s="78">
        <v>9.0</v>
      </c>
      <c r="O29" s="78">
        <v>1449.0</v>
      </c>
      <c r="P29" s="110">
        <v>5.0</v>
      </c>
      <c r="Q29" s="81" t="str">
        <f>SUM(P29:P30)</f>
        <v>14</v>
      </c>
      <c r="R29" s="109" t="str">
        <f t="shared" ref="R29:S29" si="141">K29</f>
        <v>Ondřej Mařík</v>
      </c>
      <c r="S29" s="110" t="str">
        <f t="shared" si="141"/>
        <v>R</v>
      </c>
      <c r="T29" s="125">
        <v>12.0</v>
      </c>
      <c r="U29" s="78">
        <v>7.0</v>
      </c>
      <c r="V29" s="78">
        <v>1180.0</v>
      </c>
      <c r="W29" s="110">
        <v>7.0</v>
      </c>
      <c r="X29" s="83" t="str">
        <f>SUM(W29:W30)</f>
        <v>11</v>
      </c>
      <c r="Y29" s="84" t="str">
        <f t="shared" ref="Y29:Z29" si="142">G29+N29+G30+N30+U29+U30</f>
        <v>44</v>
      </c>
      <c r="Z29" s="85" t="str">
        <f t="shared" si="142"/>
        <v>6270</v>
      </c>
      <c r="AA29" s="86" t="str">
        <f>J29+Q29+X29</f>
        <v>34</v>
      </c>
      <c r="AB29" s="87" t="str">
        <f>RANK(BH29,$BH$5:$BH$34,1)</f>
        <v>4</v>
      </c>
      <c r="AC29" s="113">
        <v>13.0</v>
      </c>
      <c r="AD29" s="115" t="str">
        <f>B29</f>
        <v>MO ČRS Hostivař POPY TEAM</v>
      </c>
      <c r="AE29" s="77" t="s">
        <v>137</v>
      </c>
      <c r="AF29" s="110" t="s">
        <v>43</v>
      </c>
      <c r="AG29" s="111">
        <v>9.0</v>
      </c>
      <c r="AH29" s="110">
        <v>4.0</v>
      </c>
      <c r="AI29" s="110">
        <v>782.0</v>
      </c>
      <c r="AJ29" s="110">
        <v>10.0</v>
      </c>
      <c r="AK29" s="81" t="str">
        <f>SUM(AJ29:AJ30)</f>
        <v>21</v>
      </c>
      <c r="AL29" s="109" t="str">
        <f t="shared" ref="AL29:AM29" si="143">AE29</f>
        <v>Michal Popelář</v>
      </c>
      <c r="AM29" s="110" t="str">
        <f t="shared" si="143"/>
        <v>R</v>
      </c>
      <c r="AN29" s="125">
        <v>1.0</v>
      </c>
      <c r="AO29" s="78">
        <v>8.0</v>
      </c>
      <c r="AP29" s="78">
        <v>1067.0</v>
      </c>
      <c r="AQ29" s="110">
        <v>8.0</v>
      </c>
      <c r="AR29" s="81" t="str">
        <f>SUM(AQ29:AQ30)</f>
        <v>14</v>
      </c>
      <c r="AS29" s="109" t="str">
        <f t="shared" ref="AS29:AT29" si="144">AL29</f>
        <v>Michal Popelář</v>
      </c>
      <c r="AT29" s="110" t="str">
        <f t="shared" si="144"/>
        <v>R</v>
      </c>
      <c r="AU29" s="125">
        <v>5.0</v>
      </c>
      <c r="AV29" s="78">
        <v>11.0</v>
      </c>
      <c r="AW29" s="78">
        <v>1750.0</v>
      </c>
      <c r="AX29" s="110">
        <v>4.0</v>
      </c>
      <c r="AY29" s="81" t="str">
        <f>SUM(AX29:AX30)</f>
        <v>7</v>
      </c>
      <c r="AZ29" s="84" t="str">
        <f t="shared" ref="AZ29:BA29" si="145">AH29+AO29+AH30+AO30+AV29+AV30</f>
        <v>84</v>
      </c>
      <c r="BA29" s="85" t="str">
        <f t="shared" si="145"/>
        <v>10946</v>
      </c>
      <c r="BB29" s="86" t="str">
        <f>AK29+AR29+AY29</f>
        <v>42</v>
      </c>
      <c r="BC29" s="87" t="str">
        <f>RANK(BI29,$BI$5:$BI$34,1)</f>
        <v>9</v>
      </c>
      <c r="BD29" s="90" t="str">
        <f t="shared" ref="BD29:BF29" si="146">Y29+AZ29</f>
        <v>128</v>
      </c>
      <c r="BE29" s="91" t="str">
        <f t="shared" si="146"/>
        <v>17216</v>
      </c>
      <c r="BF29" s="92" t="str">
        <f t="shared" si="146"/>
        <v>76</v>
      </c>
      <c r="BG29" s="93" t="str">
        <f>RANK(BJ29,$BJ$5:$BJ$34,1)</f>
        <v>7</v>
      </c>
      <c r="BH29" s="94" t="str">
        <f>SUM(AA29)+(-Z29/1000000000)</f>
        <v>33.999993730000</v>
      </c>
      <c r="BI29" s="95" t="str">
        <f>SUM(BB29)+(-BA29/1000000000)</f>
        <v>41.999989054000</v>
      </c>
      <c r="BJ29" s="95" t="str">
        <f>SUM(BF29)+(-BE29/1000000000)</f>
        <v>75.999982784000</v>
      </c>
      <c r="BK29" s="72" t="str">
        <f t="shared" si="12"/>
        <v>38</v>
      </c>
      <c r="BL29" s="19" t="str">
        <f t="shared" si="13"/>
        <v>38</v>
      </c>
      <c r="BM29" s="97" t="str">
        <f t="shared" si="14"/>
        <v>34</v>
      </c>
      <c r="BN29" s="19" t="str">
        <f t="shared" si="15"/>
        <v>28</v>
      </c>
      <c r="BO29" s="19" t="str">
        <f t="shared" si="16"/>
        <v>32</v>
      </c>
      <c r="BP29" s="97" t="str">
        <f t="shared" si="17"/>
        <v>40</v>
      </c>
      <c r="BQ29" s="73" t="str">
        <f t="shared" si="18"/>
        <v>210</v>
      </c>
    </row>
    <row r="30" ht="15.0" customHeight="1">
      <c r="A30" s="55"/>
      <c r="B30" s="56"/>
      <c r="C30" s="57"/>
      <c r="D30" s="77" t="s">
        <v>137</v>
      </c>
      <c r="E30" s="59" t="s">
        <v>44</v>
      </c>
      <c r="F30" s="104">
        <v>3.0</v>
      </c>
      <c r="G30" s="101">
        <v>5.0</v>
      </c>
      <c r="H30" s="101">
        <v>1217.0</v>
      </c>
      <c r="I30" s="101">
        <v>4.0</v>
      </c>
      <c r="J30" s="61"/>
      <c r="K30" s="58" t="str">
        <f t="shared" ref="K30:L30" si="147">D30</f>
        <v>Michal Popelář</v>
      </c>
      <c r="L30" s="59" t="str">
        <f t="shared" si="147"/>
        <v>O</v>
      </c>
      <c r="M30" s="62">
        <v>8.0</v>
      </c>
      <c r="N30" s="101">
        <v>9.0</v>
      </c>
      <c r="O30" s="101">
        <v>491.0</v>
      </c>
      <c r="P30" s="101">
        <v>9.0</v>
      </c>
      <c r="Q30" s="61"/>
      <c r="R30" s="58" t="str">
        <f t="shared" ref="R30:S30" si="148">K30</f>
        <v>Michal Popelář</v>
      </c>
      <c r="S30" s="59" t="str">
        <f t="shared" si="148"/>
        <v>O</v>
      </c>
      <c r="T30" s="62">
        <v>12.0</v>
      </c>
      <c r="U30" s="101">
        <v>3.0</v>
      </c>
      <c r="V30" s="101">
        <v>612.0</v>
      </c>
      <c r="W30" s="101">
        <v>4.0</v>
      </c>
      <c r="X30" s="63"/>
      <c r="Y30" s="68"/>
      <c r="Z30" s="69"/>
      <c r="AA30" s="69"/>
      <c r="AB30" s="61"/>
      <c r="AC30" s="66"/>
      <c r="AD30" s="56"/>
      <c r="AE30" s="100" t="s">
        <v>136</v>
      </c>
      <c r="AF30" s="59" t="s">
        <v>44</v>
      </c>
      <c r="AG30" s="114">
        <v>9.0</v>
      </c>
      <c r="AH30" s="59">
        <v>19.0</v>
      </c>
      <c r="AI30" s="59">
        <v>2530.0</v>
      </c>
      <c r="AJ30" s="101">
        <v>11.0</v>
      </c>
      <c r="AK30" s="61"/>
      <c r="AL30" s="58" t="str">
        <f t="shared" ref="AL30:AM30" si="149">AE30</f>
        <v>Ondřej Mařík</v>
      </c>
      <c r="AM30" s="59" t="str">
        <f t="shared" si="149"/>
        <v>O</v>
      </c>
      <c r="AN30" s="62">
        <v>1.0</v>
      </c>
      <c r="AO30" s="101">
        <v>26.0</v>
      </c>
      <c r="AP30" s="101">
        <v>2624.0</v>
      </c>
      <c r="AQ30" s="101">
        <v>6.0</v>
      </c>
      <c r="AR30" s="61"/>
      <c r="AS30" s="58" t="str">
        <f t="shared" ref="AS30:AT30" si="150">AL30</f>
        <v>Ondřej Mařík</v>
      </c>
      <c r="AT30" s="59" t="str">
        <f t="shared" si="150"/>
        <v>O</v>
      </c>
      <c r="AU30" s="62">
        <v>5.0</v>
      </c>
      <c r="AV30" s="101">
        <v>16.0</v>
      </c>
      <c r="AW30" s="101">
        <v>2193.0</v>
      </c>
      <c r="AX30" s="101">
        <v>3.0</v>
      </c>
      <c r="AY30" s="61"/>
      <c r="AZ30" s="68"/>
      <c r="BA30" s="69"/>
      <c r="BB30" s="69"/>
      <c r="BC30" s="61"/>
      <c r="BD30" s="68"/>
      <c r="BE30" s="69"/>
      <c r="BF30" s="69"/>
      <c r="BG30" s="61"/>
      <c r="BH30" s="70"/>
      <c r="BI30" s="71"/>
      <c r="BJ30" s="71"/>
      <c r="BK30" s="72" t="str">
        <f t="shared" si="12"/>
        <v>40</v>
      </c>
      <c r="BL30" s="19" t="str">
        <f t="shared" si="13"/>
        <v>30</v>
      </c>
      <c r="BM30" s="106" t="str">
        <f t="shared" si="14"/>
        <v>40</v>
      </c>
      <c r="BN30" s="19" t="str">
        <f t="shared" si="15"/>
        <v>26</v>
      </c>
      <c r="BO30" s="19" t="str">
        <f t="shared" si="16"/>
        <v>36</v>
      </c>
      <c r="BP30" s="106" t="str">
        <f t="shared" si="17"/>
        <v>42</v>
      </c>
      <c r="BQ30" s="73" t="str">
        <f t="shared" si="18"/>
        <v>214</v>
      </c>
    </row>
    <row r="31" ht="15.0" customHeight="1">
      <c r="A31" s="74">
        <v>14.0</v>
      </c>
      <c r="B31" s="75" t="str">
        <f>'Rozpisky extraliga '!D172</f>
        <v>MO ČRS Křivoklát - PROFI BLINKER</v>
      </c>
      <c r="C31" s="76"/>
      <c r="D31" s="109" t="s">
        <v>138</v>
      </c>
      <c r="E31" s="110" t="s">
        <v>43</v>
      </c>
      <c r="F31" s="111">
        <v>8.0</v>
      </c>
      <c r="G31" s="110">
        <v>5.0</v>
      </c>
      <c r="H31" s="110">
        <v>733.0</v>
      </c>
      <c r="I31" s="110">
        <v>8.0</v>
      </c>
      <c r="J31" s="81" t="str">
        <f>SUM(I31:I32)</f>
        <v>13</v>
      </c>
      <c r="K31" s="77" t="str">
        <f t="shared" ref="K31:L31" si="151">D31</f>
        <v>Hynek Wachtl</v>
      </c>
      <c r="L31" s="78" t="str">
        <f t="shared" si="151"/>
        <v>R</v>
      </c>
      <c r="M31" s="82">
        <v>13.0</v>
      </c>
      <c r="N31" s="110">
        <v>12.0</v>
      </c>
      <c r="O31" s="110">
        <v>1641.0</v>
      </c>
      <c r="P31" s="110">
        <v>3.0</v>
      </c>
      <c r="Q31" s="81" t="str">
        <f>SUM(P31:P32)</f>
        <v>6</v>
      </c>
      <c r="R31" s="77" t="str">
        <f t="shared" ref="R31:S31" si="152">K31</f>
        <v>Hynek Wachtl</v>
      </c>
      <c r="S31" s="78" t="str">
        <f t="shared" si="152"/>
        <v>R</v>
      </c>
      <c r="T31" s="82">
        <v>4.0</v>
      </c>
      <c r="U31" s="110">
        <v>6.0</v>
      </c>
      <c r="V31" s="110">
        <v>1054.0</v>
      </c>
      <c r="W31" s="110">
        <v>8.0</v>
      </c>
      <c r="X31" s="83" t="str">
        <f>SUM(W31:W32)</f>
        <v>14</v>
      </c>
      <c r="Y31" s="84" t="str">
        <f t="shared" ref="Y31:Z31" si="153">G31+N31+G32+N32+U31+U32</f>
        <v>49</v>
      </c>
      <c r="Z31" s="85" t="str">
        <f t="shared" si="153"/>
        <v>5965</v>
      </c>
      <c r="AA31" s="86" t="str">
        <f>J31+Q31+X31</f>
        <v>33</v>
      </c>
      <c r="AB31" s="87" t="str">
        <f>RANK(BH31,$BH$5:$BH$34,1)</f>
        <v>3</v>
      </c>
      <c r="AC31" s="88">
        <v>14.0</v>
      </c>
      <c r="AD31" s="89" t="str">
        <f>B31</f>
        <v>MO ČRS Křivoklát - PROFI BLINKER</v>
      </c>
      <c r="AE31" s="109" t="s">
        <v>138</v>
      </c>
      <c r="AF31" s="110" t="s">
        <v>43</v>
      </c>
      <c r="AG31" s="79">
        <v>4.0</v>
      </c>
      <c r="AH31" s="78">
        <v>18.0</v>
      </c>
      <c r="AI31" s="78">
        <v>2061.0</v>
      </c>
      <c r="AJ31" s="110">
        <v>3.0</v>
      </c>
      <c r="AK31" s="81" t="str">
        <f>SUM(AJ31:AJ32)</f>
        <v>6</v>
      </c>
      <c r="AL31" s="77" t="str">
        <f t="shared" ref="AL31:AM31" si="154">AE31</f>
        <v>Hynek Wachtl</v>
      </c>
      <c r="AM31" s="78" t="str">
        <f t="shared" si="154"/>
        <v>R</v>
      </c>
      <c r="AN31" s="82">
        <v>9.0</v>
      </c>
      <c r="AO31" s="110">
        <v>8.0</v>
      </c>
      <c r="AP31" s="110">
        <v>964.0</v>
      </c>
      <c r="AQ31" s="110">
        <v>9.0</v>
      </c>
      <c r="AR31" s="81" t="str">
        <f>SUM(AQ31:AQ32)</f>
        <v>12</v>
      </c>
      <c r="AS31" s="77" t="str">
        <f t="shared" ref="AS31:AT31" si="155">AL31</f>
        <v>Hynek Wachtl</v>
      </c>
      <c r="AT31" s="78" t="str">
        <f t="shared" si="155"/>
        <v>R</v>
      </c>
      <c r="AU31" s="82">
        <v>13.0</v>
      </c>
      <c r="AV31" s="110">
        <v>7.0</v>
      </c>
      <c r="AW31" s="110">
        <v>939.0</v>
      </c>
      <c r="AX31" s="110">
        <v>8.0</v>
      </c>
      <c r="AY31" s="81" t="str">
        <f>SUM(AX31:AX32)</f>
        <v>17</v>
      </c>
      <c r="AZ31" s="84" t="str">
        <f t="shared" ref="AZ31:BA31" si="156">AH31+AO31+AH32+AO32+AV31+AV32</f>
        <v>106</v>
      </c>
      <c r="BA31" s="85" t="str">
        <f t="shared" si="156"/>
        <v>13182</v>
      </c>
      <c r="BB31" s="86" t="str">
        <f>AK31+AR31+AY31</f>
        <v>35</v>
      </c>
      <c r="BC31" s="87" t="str">
        <f>RANK(BI31,$BI$5:$BI$34,1)</f>
        <v>4</v>
      </c>
      <c r="BD31" s="90" t="str">
        <f t="shared" ref="BD31:BF31" si="157">Y31+AZ31</f>
        <v>155</v>
      </c>
      <c r="BE31" s="91" t="str">
        <f t="shared" si="157"/>
        <v>19147</v>
      </c>
      <c r="BF31" s="92" t="str">
        <f t="shared" si="157"/>
        <v>68</v>
      </c>
      <c r="BG31" s="93" t="str">
        <f>RANK(BJ31,$BJ$5:$BJ$34,1)</f>
        <v>3</v>
      </c>
      <c r="BH31" s="94" t="str">
        <f>SUM(AA31)+(-Z31/1000000000)</f>
        <v>32.999994035000</v>
      </c>
      <c r="BI31" s="95" t="str">
        <f>SUM(BB31)+(-BA31/1000000000)</f>
        <v>34.999986818000</v>
      </c>
      <c r="BJ31" s="95" t="str">
        <f>SUM(BF31)+(-BE31/1000000000)</f>
        <v>67.999980853000</v>
      </c>
      <c r="BK31" s="96" t="str">
        <f t="shared" si="12"/>
        <v>32</v>
      </c>
      <c r="BL31" s="97" t="str">
        <f t="shared" si="13"/>
        <v>42</v>
      </c>
      <c r="BM31" s="97" t="str">
        <f t="shared" si="14"/>
        <v>32</v>
      </c>
      <c r="BN31" s="97" t="str">
        <f t="shared" si="15"/>
        <v>42</v>
      </c>
      <c r="BO31" s="97" t="str">
        <f t="shared" si="16"/>
        <v>30</v>
      </c>
      <c r="BP31" s="97" t="str">
        <f t="shared" si="17"/>
        <v>32</v>
      </c>
      <c r="BQ31" s="98" t="str">
        <f t="shared" si="18"/>
        <v>210</v>
      </c>
    </row>
    <row r="32" ht="15.0" customHeight="1">
      <c r="A32" s="99"/>
      <c r="B32" s="56"/>
      <c r="C32" s="57"/>
      <c r="D32" s="58" t="s">
        <v>139</v>
      </c>
      <c r="E32" s="59" t="s">
        <v>44</v>
      </c>
      <c r="F32" s="114">
        <v>8.0</v>
      </c>
      <c r="G32" s="59">
        <v>9.0</v>
      </c>
      <c r="H32" s="59">
        <v>1084.0</v>
      </c>
      <c r="I32" s="59">
        <v>5.0</v>
      </c>
      <c r="J32" s="61"/>
      <c r="K32" s="100" t="str">
        <f t="shared" ref="K32:L32" si="158">D32</f>
        <v>Pavel Franče</v>
      </c>
      <c r="L32" s="101" t="str">
        <f t="shared" si="158"/>
        <v>O</v>
      </c>
      <c r="M32" s="62">
        <v>13.0</v>
      </c>
      <c r="N32" s="59">
        <v>9.0</v>
      </c>
      <c r="O32" s="59">
        <v>972.0</v>
      </c>
      <c r="P32" s="59">
        <v>3.0</v>
      </c>
      <c r="Q32" s="61"/>
      <c r="R32" s="100" t="str">
        <f t="shared" ref="R32:S32" si="159">K32</f>
        <v>Pavel Franče</v>
      </c>
      <c r="S32" s="101" t="str">
        <f t="shared" si="159"/>
        <v>O</v>
      </c>
      <c r="T32" s="62">
        <v>4.0</v>
      </c>
      <c r="U32" s="59">
        <v>8.0</v>
      </c>
      <c r="V32" s="59">
        <v>481.0</v>
      </c>
      <c r="W32" s="59">
        <v>6.0</v>
      </c>
      <c r="X32" s="63"/>
      <c r="Y32" s="68"/>
      <c r="Z32" s="69"/>
      <c r="AA32" s="69"/>
      <c r="AB32" s="61"/>
      <c r="AC32" s="103"/>
      <c r="AD32" s="56"/>
      <c r="AE32" s="58" t="s">
        <v>139</v>
      </c>
      <c r="AF32" s="59" t="s">
        <v>44</v>
      </c>
      <c r="AG32" s="104">
        <v>4.0</v>
      </c>
      <c r="AH32" s="101">
        <v>33.0</v>
      </c>
      <c r="AI32" s="101">
        <v>4336.0</v>
      </c>
      <c r="AJ32" s="59">
        <v>3.0</v>
      </c>
      <c r="AK32" s="61"/>
      <c r="AL32" s="100" t="str">
        <f t="shared" ref="AL32:AM32" si="160">AE32</f>
        <v>Pavel Franče</v>
      </c>
      <c r="AM32" s="101" t="str">
        <f t="shared" si="160"/>
        <v>O</v>
      </c>
      <c r="AN32" s="62">
        <v>9.0</v>
      </c>
      <c r="AO32" s="59">
        <v>24.0</v>
      </c>
      <c r="AP32" s="59">
        <v>3332.0</v>
      </c>
      <c r="AQ32" s="59">
        <v>3.0</v>
      </c>
      <c r="AR32" s="61"/>
      <c r="AS32" s="100" t="str">
        <f t="shared" ref="AS32:AT32" si="161">AL32</f>
        <v>Pavel Franče</v>
      </c>
      <c r="AT32" s="101" t="str">
        <f t="shared" si="161"/>
        <v>O</v>
      </c>
      <c r="AU32" s="62">
        <v>13.0</v>
      </c>
      <c r="AV32" s="59">
        <v>16.0</v>
      </c>
      <c r="AW32" s="59">
        <v>1550.0</v>
      </c>
      <c r="AX32" s="59">
        <v>9.0</v>
      </c>
      <c r="AY32" s="61"/>
      <c r="AZ32" s="68"/>
      <c r="BA32" s="69"/>
      <c r="BB32" s="69"/>
      <c r="BC32" s="61"/>
      <c r="BD32" s="68"/>
      <c r="BE32" s="69"/>
      <c r="BF32" s="69"/>
      <c r="BG32" s="61"/>
      <c r="BH32" s="70"/>
      <c r="BI32" s="71"/>
      <c r="BJ32" s="71"/>
      <c r="BK32" s="105" t="str">
        <f t="shared" si="12"/>
        <v>38</v>
      </c>
      <c r="BL32" s="106" t="str">
        <f t="shared" si="13"/>
        <v>42</v>
      </c>
      <c r="BM32" s="106" t="str">
        <f t="shared" si="14"/>
        <v>36</v>
      </c>
      <c r="BN32" s="106" t="str">
        <f t="shared" si="15"/>
        <v>42</v>
      </c>
      <c r="BO32" s="106" t="str">
        <f t="shared" si="16"/>
        <v>42</v>
      </c>
      <c r="BP32" s="106" t="str">
        <f t="shared" si="17"/>
        <v>30</v>
      </c>
      <c r="BQ32" s="107" t="str">
        <f t="shared" si="18"/>
        <v>230</v>
      </c>
    </row>
    <row r="33" ht="15.0" customHeight="1">
      <c r="A33" s="108"/>
      <c r="B33" s="75"/>
      <c r="C33" s="76"/>
      <c r="D33" s="126"/>
      <c r="E33" s="110"/>
      <c r="F33" s="111"/>
      <c r="G33" s="110"/>
      <c r="H33" s="110"/>
      <c r="I33" s="110"/>
      <c r="J33" s="81"/>
      <c r="K33" s="109"/>
      <c r="L33" s="110"/>
      <c r="M33" s="82"/>
      <c r="N33" s="78"/>
      <c r="O33" s="78"/>
      <c r="P33" s="110"/>
      <c r="Q33" s="81"/>
      <c r="R33" s="109"/>
      <c r="S33" s="110"/>
      <c r="T33" s="82"/>
      <c r="U33" s="78"/>
      <c r="V33" s="78"/>
      <c r="W33" s="110"/>
      <c r="X33" s="83"/>
      <c r="Y33" s="127"/>
      <c r="Z33" s="128"/>
      <c r="AA33" s="129"/>
      <c r="AB33" s="87"/>
      <c r="AC33" s="113"/>
      <c r="AD33" s="89"/>
      <c r="AE33" s="100"/>
      <c r="AF33" s="110"/>
      <c r="AG33" s="111"/>
      <c r="AH33" s="110"/>
      <c r="AI33" s="110"/>
      <c r="AJ33" s="110"/>
      <c r="AK33" s="81"/>
      <c r="AL33" s="109"/>
      <c r="AM33" s="110"/>
      <c r="AN33" s="82"/>
      <c r="AO33" s="78"/>
      <c r="AP33" s="78"/>
      <c r="AQ33" s="110"/>
      <c r="AR33" s="81"/>
      <c r="AS33" s="109"/>
      <c r="AT33" s="110"/>
      <c r="AU33" s="82"/>
      <c r="AV33" s="78"/>
      <c r="AW33" s="78"/>
      <c r="AX33" s="110"/>
      <c r="AY33" s="81"/>
      <c r="AZ33" s="127"/>
      <c r="BA33" s="128"/>
      <c r="BB33" s="129"/>
      <c r="BC33" s="87"/>
      <c r="BD33" s="90"/>
      <c r="BE33" s="91"/>
      <c r="BF33" s="92"/>
      <c r="BG33" s="93"/>
      <c r="BH33" s="94"/>
      <c r="BI33" s="95"/>
      <c r="BJ33" s="95"/>
      <c r="BK33" s="72"/>
      <c r="BL33" s="19"/>
      <c r="BM33" s="97"/>
      <c r="BN33" s="19"/>
      <c r="BO33" s="19"/>
      <c r="BP33" s="97"/>
      <c r="BQ33" s="73"/>
    </row>
    <row r="34" ht="15.0" customHeight="1">
      <c r="A34" s="55"/>
      <c r="B34" s="56"/>
      <c r="C34" s="57"/>
      <c r="D34" s="117"/>
      <c r="E34" s="59"/>
      <c r="F34" s="114"/>
      <c r="G34" s="59"/>
      <c r="H34" s="59"/>
      <c r="I34" s="59"/>
      <c r="J34" s="61"/>
      <c r="K34" s="58"/>
      <c r="L34" s="59"/>
      <c r="M34" s="62"/>
      <c r="N34" s="101"/>
      <c r="O34" s="101"/>
      <c r="P34" s="59"/>
      <c r="Q34" s="61"/>
      <c r="R34" s="58"/>
      <c r="S34" s="59"/>
      <c r="T34" s="62"/>
      <c r="U34" s="101"/>
      <c r="V34" s="101"/>
      <c r="W34" s="59"/>
      <c r="X34" s="63"/>
      <c r="Y34" s="68"/>
      <c r="Z34" s="69"/>
      <c r="AA34" s="69"/>
      <c r="AB34" s="61"/>
      <c r="AC34" s="66"/>
      <c r="AD34" s="56"/>
      <c r="AE34" s="77"/>
      <c r="AF34" s="59"/>
      <c r="AG34" s="114"/>
      <c r="AH34" s="59"/>
      <c r="AI34" s="59"/>
      <c r="AJ34" s="59"/>
      <c r="AK34" s="61"/>
      <c r="AL34" s="58"/>
      <c r="AM34" s="59"/>
      <c r="AN34" s="62"/>
      <c r="AO34" s="101"/>
      <c r="AP34" s="101"/>
      <c r="AQ34" s="59"/>
      <c r="AR34" s="61"/>
      <c r="AS34" s="58"/>
      <c r="AT34" s="59"/>
      <c r="AU34" s="62"/>
      <c r="AV34" s="101"/>
      <c r="AW34" s="101"/>
      <c r="AX34" s="59"/>
      <c r="AY34" s="61"/>
      <c r="AZ34" s="68"/>
      <c r="BA34" s="69"/>
      <c r="BB34" s="69"/>
      <c r="BC34" s="61"/>
      <c r="BD34" s="68"/>
      <c r="BE34" s="69"/>
      <c r="BF34" s="69"/>
      <c r="BG34" s="61"/>
      <c r="BH34" s="70"/>
      <c r="BI34" s="71"/>
      <c r="BJ34" s="71"/>
      <c r="BK34" s="72"/>
      <c r="BL34" s="19"/>
      <c r="BM34" s="106"/>
      <c r="BN34" s="19"/>
      <c r="BO34" s="19"/>
      <c r="BP34" s="106"/>
      <c r="BQ34" s="73"/>
    </row>
    <row r="35" ht="15.0" customHeight="1">
      <c r="A35" s="74">
        <v>16.0</v>
      </c>
      <c r="B35" s="75"/>
      <c r="C35" s="76"/>
      <c r="D35" s="77"/>
      <c r="E35" s="78"/>
      <c r="F35" s="79"/>
      <c r="G35" s="78"/>
      <c r="H35" s="78"/>
      <c r="I35" s="78"/>
      <c r="J35" s="118"/>
      <c r="K35" s="130"/>
      <c r="L35" s="78"/>
      <c r="M35" s="82"/>
      <c r="N35" s="110"/>
      <c r="O35" s="110"/>
      <c r="P35" s="110"/>
      <c r="Q35" s="81"/>
      <c r="R35" s="130"/>
      <c r="S35" s="78"/>
      <c r="T35" s="82"/>
      <c r="U35" s="110"/>
      <c r="V35" s="110"/>
      <c r="W35" s="110"/>
      <c r="X35" s="83"/>
      <c r="Y35" s="127"/>
      <c r="Z35" s="128"/>
      <c r="AA35" s="129"/>
      <c r="AB35" s="87"/>
      <c r="AC35" s="88"/>
      <c r="AD35" s="115"/>
      <c r="AE35" s="109"/>
      <c r="AF35" s="110"/>
      <c r="AG35" s="79"/>
      <c r="AH35" s="78"/>
      <c r="AI35" s="78"/>
      <c r="AJ35" s="78"/>
      <c r="AK35" s="81"/>
      <c r="AL35" s="77"/>
      <c r="AM35" s="78"/>
      <c r="AN35" s="82"/>
      <c r="AO35" s="110"/>
      <c r="AP35" s="110"/>
      <c r="AQ35" s="110"/>
      <c r="AR35" s="81"/>
      <c r="AS35" s="130"/>
      <c r="AT35" s="78"/>
      <c r="AU35" s="82"/>
      <c r="AV35" s="110"/>
      <c r="AW35" s="110"/>
      <c r="AX35" s="110"/>
      <c r="AY35" s="81"/>
      <c r="AZ35" s="127"/>
      <c r="BA35" s="128"/>
      <c r="BB35" s="129"/>
      <c r="BC35" s="87"/>
      <c r="BD35" s="90"/>
      <c r="BE35" s="91"/>
      <c r="BF35" s="92"/>
      <c r="BG35" s="93"/>
      <c r="BH35" s="94"/>
      <c r="BI35" s="95"/>
      <c r="BJ35" s="95"/>
      <c r="BK35" s="96"/>
      <c r="BL35" s="97"/>
      <c r="BM35" s="19"/>
      <c r="BN35" s="97"/>
      <c r="BO35" s="97"/>
      <c r="BP35" s="19"/>
      <c r="BQ35" s="98"/>
    </row>
    <row r="36" ht="15.0" customHeight="1">
      <c r="A36" s="131"/>
      <c r="B36" s="132"/>
      <c r="C36" s="133"/>
      <c r="D36" s="134"/>
      <c r="E36" s="135"/>
      <c r="F36" s="136"/>
      <c r="G36" s="135"/>
      <c r="H36" s="135"/>
      <c r="I36" s="135"/>
      <c r="J36" s="137"/>
      <c r="K36" s="138"/>
      <c r="L36" s="135"/>
      <c r="M36" s="139"/>
      <c r="N36" s="135"/>
      <c r="O36" s="135"/>
      <c r="P36" s="135"/>
      <c r="Q36" s="137"/>
      <c r="R36" s="138"/>
      <c r="S36" s="135"/>
      <c r="T36" s="139"/>
      <c r="U36" s="135"/>
      <c r="V36" s="135"/>
      <c r="W36" s="135"/>
      <c r="X36" s="140"/>
      <c r="Y36" s="141"/>
      <c r="Z36" s="142"/>
      <c r="AA36" s="142"/>
      <c r="AB36" s="137"/>
      <c r="AC36" s="143"/>
      <c r="AD36" s="132"/>
      <c r="AE36" s="134"/>
      <c r="AF36" s="135"/>
      <c r="AG36" s="136"/>
      <c r="AH36" s="135"/>
      <c r="AI36" s="135"/>
      <c r="AJ36" s="135"/>
      <c r="AK36" s="137"/>
      <c r="AL36" s="134"/>
      <c r="AM36" s="135"/>
      <c r="AN36" s="139"/>
      <c r="AO36" s="135"/>
      <c r="AP36" s="135"/>
      <c r="AQ36" s="135"/>
      <c r="AR36" s="137"/>
      <c r="AS36" s="138"/>
      <c r="AT36" s="135"/>
      <c r="AU36" s="139"/>
      <c r="AV36" s="135"/>
      <c r="AW36" s="135"/>
      <c r="AX36" s="135"/>
      <c r="AY36" s="137"/>
      <c r="AZ36" s="141"/>
      <c r="BA36" s="142"/>
      <c r="BB36" s="142"/>
      <c r="BC36" s="61"/>
      <c r="BD36" s="141"/>
      <c r="BE36" s="142"/>
      <c r="BF36" s="142"/>
      <c r="BG36" s="61"/>
      <c r="BH36" s="144"/>
      <c r="BI36" s="145"/>
      <c r="BJ36" s="145"/>
      <c r="BK36" s="146"/>
      <c r="BL36" s="147"/>
      <c r="BM36" s="147"/>
      <c r="BN36" s="147"/>
      <c r="BO36" s="147"/>
      <c r="BP36" s="147"/>
      <c r="BQ36" s="148"/>
    </row>
    <row r="37" ht="15.0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8"/>
      <c r="BI37" s="18"/>
      <c r="BJ37" s="18"/>
      <c r="BK37" s="19"/>
      <c r="BL37" s="19"/>
      <c r="BM37" s="19"/>
      <c r="BN37" s="19"/>
      <c r="BP37" s="19"/>
      <c r="BQ37" s="19"/>
    </row>
    <row r="38" ht="15.0" customHeight="1">
      <c r="A38" s="19"/>
      <c r="B38" s="19"/>
      <c r="C38" s="19"/>
      <c r="D38" s="19"/>
      <c r="E38" s="149" t="s">
        <v>82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5"/>
      <c r="AA38" s="19"/>
      <c r="AB38" s="19"/>
      <c r="AC38" s="19"/>
      <c r="AD38" s="19"/>
      <c r="AE38" s="19"/>
      <c r="AF38" s="149" t="s">
        <v>83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9" t="s">
        <v>34</v>
      </c>
      <c r="BC38" s="15"/>
      <c r="BD38" s="19"/>
      <c r="BE38" s="19"/>
      <c r="BF38" s="19"/>
      <c r="BG38" s="19"/>
      <c r="BH38" s="18"/>
      <c r="BI38" s="18"/>
      <c r="BJ38" s="18"/>
      <c r="BK38" s="19"/>
      <c r="BL38" s="19"/>
      <c r="BM38" s="19"/>
      <c r="BN38" s="19"/>
      <c r="BP38" s="19"/>
      <c r="BQ38" s="19"/>
    </row>
    <row r="39" ht="15.0" customHeight="1">
      <c r="A39" s="19"/>
      <c r="B39" s="19"/>
      <c r="C39" s="19"/>
      <c r="D39" s="19"/>
      <c r="E39" s="150" t="s">
        <v>84</v>
      </c>
      <c r="F39" s="151"/>
      <c r="G39" s="152" t="str">
        <f t="shared" ref="G39:H39" si="162">G7+G9+G11+G13+G15+G17+G19+G21+G23+G25+G27+G29+G31+G33+G35+G5</f>
        <v>109</v>
      </c>
      <c r="H39" s="153" t="str">
        <f t="shared" si="162"/>
        <v>14691</v>
      </c>
      <c r="I39" s="154"/>
      <c r="J39" s="155"/>
      <c r="K39" s="155"/>
      <c r="L39" s="155"/>
      <c r="M39" s="156"/>
      <c r="N39" s="152" t="str">
        <f t="shared" ref="N39:O39" si="163">N7+N9+N11+N13+N15+N17+N19+N21+N23+N25+N27+N29+N31+N33+N35+N5</f>
        <v>93</v>
      </c>
      <c r="O39" s="153" t="str">
        <f t="shared" si="163"/>
        <v>15110</v>
      </c>
      <c r="P39" s="154"/>
      <c r="Q39" s="155"/>
      <c r="R39" s="155"/>
      <c r="S39" s="155"/>
      <c r="T39" s="156"/>
      <c r="U39" s="152" t="str">
        <f t="shared" ref="U39:V39" si="164">U7+U9+U11+U13+U15+U17+U19+U21+U23+U25+U27+U29+U31+U33+U35+U5</f>
        <v>86</v>
      </c>
      <c r="V39" s="157" t="str">
        <f t="shared" si="164"/>
        <v>14250</v>
      </c>
      <c r="W39" s="52"/>
      <c r="X39" s="158"/>
      <c r="Y39" s="159" t="s">
        <v>85</v>
      </c>
      <c r="Z39" s="160" t="s">
        <v>86</v>
      </c>
      <c r="AA39" s="19"/>
      <c r="AB39" s="19"/>
      <c r="AC39" s="19"/>
      <c r="AD39" s="19"/>
      <c r="AE39" s="19"/>
      <c r="AF39" s="150" t="s">
        <v>84</v>
      </c>
      <c r="AG39" s="151"/>
      <c r="AH39" s="152" t="str">
        <f t="shared" ref="AH39:AI39" si="165">AH7+AH9+AH11+AH13+AH15+AH17+AH19+AH21+AH23+AH25+AH27+AH29+AH31+AH33+AH35+AH5</f>
        <v>154</v>
      </c>
      <c r="AI39" s="153" t="str">
        <f t="shared" si="165"/>
        <v>18313</v>
      </c>
      <c r="AJ39" s="154"/>
      <c r="AK39" s="155"/>
      <c r="AL39" s="155"/>
      <c r="AM39" s="155"/>
      <c r="AN39" s="156"/>
      <c r="AO39" s="152" t="str">
        <f t="shared" ref="AO39:AP39" si="166">AO7+AO9+AO11+AO13+AO15+AO17+AO19+AO21+AO23+AO25+AO27+AO29+AO31+AO33+AO35+AO5</f>
        <v>133</v>
      </c>
      <c r="AP39" s="153" t="str">
        <f t="shared" si="166"/>
        <v>16274</v>
      </c>
      <c r="AQ39" s="154"/>
      <c r="AR39" s="155"/>
      <c r="AS39" s="155"/>
      <c r="AT39" s="155"/>
      <c r="AU39" s="156"/>
      <c r="AV39" s="152" t="str">
        <f t="shared" ref="AV39:AW39" si="167">AV7+AV9+AV11+AV13+AV15+AV17+AV19+AV21+AV23+AV25+AV27+AV29+AV31+AV33+AV35+AV5</f>
        <v>149</v>
      </c>
      <c r="AW39" s="157" t="str">
        <f t="shared" si="167"/>
        <v>16940</v>
      </c>
      <c r="AX39" s="52"/>
      <c r="AY39" s="158"/>
      <c r="AZ39" s="161" t="s">
        <v>85</v>
      </c>
      <c r="BA39" s="162" t="s">
        <v>86</v>
      </c>
      <c r="BB39" s="163" t="s">
        <v>85</v>
      </c>
      <c r="BC39" s="164" t="s">
        <v>86</v>
      </c>
      <c r="BD39" s="19"/>
      <c r="BE39" s="19"/>
      <c r="BF39" s="19"/>
      <c r="BG39" s="19"/>
      <c r="BH39" s="18"/>
      <c r="BI39" s="18"/>
      <c r="BJ39" s="18"/>
      <c r="BK39" s="19"/>
      <c r="BL39" s="19"/>
      <c r="BM39" s="19"/>
      <c r="BN39" s="19"/>
      <c r="BP39" s="19"/>
      <c r="BQ39" s="19"/>
    </row>
    <row r="40" ht="15.0" customHeight="1">
      <c r="A40" s="19"/>
      <c r="B40" s="19"/>
      <c r="C40" s="19"/>
      <c r="D40" s="19"/>
      <c r="E40" s="165" t="s">
        <v>87</v>
      </c>
      <c r="F40" s="152"/>
      <c r="G40" s="151" t="str">
        <f t="shared" ref="G40:H40" si="168">G6+G8+G10+G12+G14+G16+G18+G20+G22+G24+G26+G28+G30+G32+G34+G36</f>
        <v>133</v>
      </c>
      <c r="H40" s="151" t="str">
        <f t="shared" si="168"/>
        <v>12387</v>
      </c>
      <c r="I40" s="166"/>
      <c r="M40" s="167"/>
      <c r="N40" s="151" t="str">
        <f t="shared" ref="N40:O40" si="169">N6+N8+N10+N12+N14+N16+N18+N20+N22+N24+N26+N28+N30+N32+N34+N36</f>
        <v>96</v>
      </c>
      <c r="O40" s="151" t="str">
        <f t="shared" si="169"/>
        <v>11510</v>
      </c>
      <c r="P40" s="166"/>
      <c r="T40" s="167"/>
      <c r="U40" s="151" t="str">
        <f t="shared" ref="U40:V40" si="170">U6+U8+U10+U12+U14+U16+U18+U20+U22+U24+U26+U28+U30+U32+U34+U36</f>
        <v>79</v>
      </c>
      <c r="V40" s="162" t="str">
        <f t="shared" si="170"/>
        <v>7146</v>
      </c>
      <c r="W40" s="72"/>
      <c r="X40" s="168"/>
      <c r="Y40" s="169"/>
      <c r="Z40" s="170"/>
      <c r="AA40" s="19"/>
      <c r="AB40" s="19"/>
      <c r="AC40" s="19"/>
      <c r="AD40" s="19"/>
      <c r="AE40" s="19"/>
      <c r="AF40" s="165" t="s">
        <v>87</v>
      </c>
      <c r="AG40" s="152"/>
      <c r="AH40" s="151" t="str">
        <f t="shared" ref="AH40:AI40" si="171">AH6+AH8+AH10+AH12+AH14+AH16+AH18+AH20+AH22+AH24+AH26+AH28+AH30+AH32+AH34+AH36</f>
        <v>325</v>
      </c>
      <c r="AI40" s="151" t="str">
        <f t="shared" si="171"/>
        <v>41477</v>
      </c>
      <c r="AJ40" s="166"/>
      <c r="AN40" s="167"/>
      <c r="AO40" s="151" t="str">
        <f t="shared" ref="AO40:AP40" si="172">AO6+AO8+AO10+AO12+AO14+AO16+AO18+AO20+AO22+AO24+AO26+AO28+AO30+AO32+AO34+AO36</f>
        <v>265</v>
      </c>
      <c r="AP40" s="151" t="str">
        <f t="shared" si="172"/>
        <v>31635</v>
      </c>
      <c r="AQ40" s="166"/>
      <c r="AU40" s="167"/>
      <c r="AV40" s="151" t="str">
        <f t="shared" ref="AV40:AW40" si="173">AV6+AV8+AV10+AV12+AV14+AV16+AV18+AV20+AV22+AV24+AV26+AV28+AV30+AV32+AV34+AV36</f>
        <v>195</v>
      </c>
      <c r="AW40" s="162" t="str">
        <f t="shared" si="173"/>
        <v>23143</v>
      </c>
      <c r="AX40" s="72"/>
      <c r="AY40" s="168"/>
      <c r="AZ40" s="169"/>
      <c r="BA40" s="171"/>
      <c r="BB40" s="172"/>
      <c r="BC40" s="170"/>
      <c r="BD40" s="19"/>
      <c r="BE40" s="19"/>
      <c r="BF40" s="19"/>
      <c r="BG40" s="19"/>
      <c r="BH40" s="18"/>
      <c r="BI40" s="18"/>
      <c r="BJ40" s="18"/>
      <c r="BK40" s="19"/>
      <c r="BL40" s="19"/>
      <c r="BM40" s="19"/>
      <c r="BN40" s="19"/>
      <c r="BP40" s="19"/>
      <c r="BQ40" s="19"/>
    </row>
    <row r="41" ht="15.0" customHeight="1">
      <c r="A41" s="19"/>
      <c r="B41" s="19"/>
      <c r="C41" s="19"/>
      <c r="D41" s="19"/>
      <c r="E41" s="173" t="s">
        <v>34</v>
      </c>
      <c r="F41" s="174"/>
      <c r="G41" s="174" t="str">
        <f t="shared" ref="G41:H41" si="174">G40+G39</f>
        <v>242</v>
      </c>
      <c r="H41" s="175" t="str">
        <f t="shared" si="174"/>
        <v>27078</v>
      </c>
      <c r="I41" s="176"/>
      <c r="J41" s="133"/>
      <c r="K41" s="133"/>
      <c r="L41" s="133"/>
      <c r="M41" s="177"/>
      <c r="N41" s="174" t="str">
        <f t="shared" ref="N41:O41" si="175">N40+N39</f>
        <v>189</v>
      </c>
      <c r="O41" s="175" t="str">
        <f t="shared" si="175"/>
        <v>26620</v>
      </c>
      <c r="P41" s="176"/>
      <c r="Q41" s="133"/>
      <c r="R41" s="133"/>
      <c r="S41" s="133"/>
      <c r="T41" s="177"/>
      <c r="U41" s="174" t="str">
        <f t="shared" ref="U41:V41" si="176">U40+U39</f>
        <v>165</v>
      </c>
      <c r="V41" s="178" t="str">
        <f t="shared" si="176"/>
        <v>21396</v>
      </c>
      <c r="W41" s="146"/>
      <c r="X41" s="179"/>
      <c r="Y41" s="180" t="str">
        <f t="shared" ref="Y41:Z41" si="177">G41+N41+U41</f>
        <v>596</v>
      </c>
      <c r="Z41" s="181" t="str">
        <f t="shared" si="177"/>
        <v>75094</v>
      </c>
      <c r="AA41" s="19"/>
      <c r="AB41" s="19"/>
      <c r="AC41" s="19"/>
      <c r="AD41" s="19"/>
      <c r="AE41" s="19"/>
      <c r="AF41" s="173" t="s">
        <v>34</v>
      </c>
      <c r="AG41" s="174"/>
      <c r="AH41" s="174" t="str">
        <f t="shared" ref="AH41:AI41" si="178">AH40+AH39</f>
        <v>479</v>
      </c>
      <c r="AI41" s="175" t="str">
        <f t="shared" si="178"/>
        <v>59790</v>
      </c>
      <c r="AJ41" s="176"/>
      <c r="AK41" s="133"/>
      <c r="AL41" s="133"/>
      <c r="AM41" s="133"/>
      <c r="AN41" s="177"/>
      <c r="AO41" s="174" t="str">
        <f t="shared" ref="AO41:AP41" si="179">AO40+AO39</f>
        <v>398</v>
      </c>
      <c r="AP41" s="175" t="str">
        <f t="shared" si="179"/>
        <v>47909</v>
      </c>
      <c r="AQ41" s="176"/>
      <c r="AR41" s="133"/>
      <c r="AS41" s="133"/>
      <c r="AT41" s="133"/>
      <c r="AU41" s="177"/>
      <c r="AV41" s="174" t="str">
        <f t="shared" ref="AV41:AW41" si="180">AV40+AV39</f>
        <v>344</v>
      </c>
      <c r="AW41" s="178" t="str">
        <f t="shared" si="180"/>
        <v>40083</v>
      </c>
      <c r="AX41" s="146"/>
      <c r="AY41" s="179"/>
      <c r="AZ41" s="180" t="str">
        <f t="shared" ref="AZ41:BA41" si="181">AH41+AO41+AV41</f>
        <v>1221</v>
      </c>
      <c r="BA41" s="178" t="str">
        <f t="shared" si="181"/>
        <v>147782</v>
      </c>
      <c r="BB41" s="182" t="str">
        <f t="shared" ref="BB41:BC41" si="182">Y41+AZ41</f>
        <v>1817</v>
      </c>
      <c r="BC41" s="181" t="str">
        <f t="shared" si="182"/>
        <v>222876</v>
      </c>
      <c r="BD41" s="19"/>
      <c r="BE41" s="19"/>
      <c r="BF41" s="19"/>
      <c r="BG41" s="19"/>
      <c r="BH41" s="18"/>
      <c r="BI41" s="18"/>
      <c r="BJ41" s="18"/>
      <c r="BK41" s="19"/>
      <c r="BL41" s="19"/>
      <c r="BM41" s="19"/>
      <c r="BN41" s="19"/>
      <c r="BP41" s="19"/>
      <c r="BQ41" s="19"/>
    </row>
    <row r="42" ht="15.0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8"/>
      <c r="BI42" s="18"/>
      <c r="BJ42" s="18"/>
      <c r="BK42" s="19"/>
      <c r="BL42" s="19"/>
      <c r="BM42" s="19"/>
      <c r="BN42" s="19"/>
      <c r="BP42" s="19"/>
      <c r="BQ42" s="19"/>
    </row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434">
    <mergeCell ref="AC11:AC12"/>
    <mergeCell ref="AD11:AD12"/>
    <mergeCell ref="AC13:AC14"/>
    <mergeCell ref="AD13:AD14"/>
    <mergeCell ref="AC15:AC16"/>
    <mergeCell ref="AD15:AD16"/>
    <mergeCell ref="AC17:AC18"/>
    <mergeCell ref="AD17:AD18"/>
    <mergeCell ref="AC19:AC20"/>
    <mergeCell ref="AD19:AD20"/>
    <mergeCell ref="AC21:AC22"/>
    <mergeCell ref="AD21:AD22"/>
    <mergeCell ref="AC33:AC34"/>
    <mergeCell ref="AD33:AD34"/>
    <mergeCell ref="AC4:AD4"/>
    <mergeCell ref="AC5:AC6"/>
    <mergeCell ref="AD5:AD6"/>
    <mergeCell ref="AC9:AC10"/>
    <mergeCell ref="AD9:AD10"/>
    <mergeCell ref="AB15:AB16"/>
    <mergeCell ref="Y15:Y16"/>
    <mergeCell ref="AA33:AA34"/>
    <mergeCell ref="AB33:AB34"/>
    <mergeCell ref="Y3:AB3"/>
    <mergeCell ref="AA5:AA6"/>
    <mergeCell ref="AB5:AB6"/>
    <mergeCell ref="Y5:Y6"/>
    <mergeCell ref="AB9:AB10"/>
    <mergeCell ref="Y21:Y22"/>
    <mergeCell ref="Y9:Y10"/>
    <mergeCell ref="Z7:Z8"/>
    <mergeCell ref="Y7:Y8"/>
    <mergeCell ref="Z11:Z12"/>
    <mergeCell ref="AA11:AA12"/>
    <mergeCell ref="AB11:AB12"/>
    <mergeCell ref="Y11:Y12"/>
    <mergeCell ref="Z13:Z14"/>
    <mergeCell ref="AA13:AA14"/>
    <mergeCell ref="AB13:AB14"/>
    <mergeCell ref="Y13:Y14"/>
    <mergeCell ref="Z15:Z16"/>
    <mergeCell ref="AA15:AA16"/>
    <mergeCell ref="Z17:Z18"/>
    <mergeCell ref="AA17:AA18"/>
    <mergeCell ref="AA21:AA22"/>
    <mergeCell ref="AB21:AB22"/>
    <mergeCell ref="AA7:AA8"/>
    <mergeCell ref="AB7:AB8"/>
    <mergeCell ref="AB17:AB18"/>
    <mergeCell ref="Z19:Z20"/>
    <mergeCell ref="AA19:AA20"/>
    <mergeCell ref="AB19:AB20"/>
    <mergeCell ref="Z21:Z22"/>
    <mergeCell ref="X25:X26"/>
    <mergeCell ref="Y25:Y26"/>
    <mergeCell ref="Z29:Z30"/>
    <mergeCell ref="AA29:AA30"/>
    <mergeCell ref="AB29:AB30"/>
    <mergeCell ref="AC29:AC30"/>
    <mergeCell ref="AD29:AD30"/>
    <mergeCell ref="AB35:AB36"/>
    <mergeCell ref="AC35:AC36"/>
    <mergeCell ref="Y29:Y30"/>
    <mergeCell ref="Z35:Z36"/>
    <mergeCell ref="AA35:AA36"/>
    <mergeCell ref="AD35:AD36"/>
    <mergeCell ref="X35:X36"/>
    <mergeCell ref="Y35:Y36"/>
    <mergeCell ref="AD31:AD32"/>
    <mergeCell ref="Z9:Z10"/>
    <mergeCell ref="AA9:AA10"/>
    <mergeCell ref="AC7:AC8"/>
    <mergeCell ref="AD7:AD8"/>
    <mergeCell ref="X17:X18"/>
    <mergeCell ref="X19:X20"/>
    <mergeCell ref="X21:X22"/>
    <mergeCell ref="X5:X6"/>
    <mergeCell ref="X9:X10"/>
    <mergeCell ref="X7:X8"/>
    <mergeCell ref="X11:X12"/>
    <mergeCell ref="X13:X14"/>
    <mergeCell ref="X15:X16"/>
    <mergeCell ref="Y17:Y18"/>
    <mergeCell ref="Y19:Y20"/>
    <mergeCell ref="A31:A32"/>
    <mergeCell ref="B31:B32"/>
    <mergeCell ref="C31:C32"/>
    <mergeCell ref="A33:A34"/>
    <mergeCell ref="B33:B34"/>
    <mergeCell ref="C33:C34"/>
    <mergeCell ref="A25:A26"/>
    <mergeCell ref="A27:A28"/>
    <mergeCell ref="B27:B28"/>
    <mergeCell ref="C27:C28"/>
    <mergeCell ref="A29:A30"/>
    <mergeCell ref="B29:B30"/>
    <mergeCell ref="C29:C30"/>
    <mergeCell ref="A15:A16"/>
    <mergeCell ref="B15:B16"/>
    <mergeCell ref="C15:C16"/>
    <mergeCell ref="A9:A10"/>
    <mergeCell ref="A11:A12"/>
    <mergeCell ref="B11:B12"/>
    <mergeCell ref="C11:C12"/>
    <mergeCell ref="A13:A14"/>
    <mergeCell ref="B13:B14"/>
    <mergeCell ref="C13:C14"/>
    <mergeCell ref="Q13:Q14"/>
    <mergeCell ref="Q15:Q16"/>
    <mergeCell ref="Q17:Q18"/>
    <mergeCell ref="Q19:Q20"/>
    <mergeCell ref="Q29:Q30"/>
    <mergeCell ref="Q31:Q32"/>
    <mergeCell ref="K3:Q3"/>
    <mergeCell ref="R3:X3"/>
    <mergeCell ref="Z5:Z6"/>
    <mergeCell ref="Q5:Q6"/>
    <mergeCell ref="Q7:Q8"/>
    <mergeCell ref="Q21:Q22"/>
    <mergeCell ref="J17:J18"/>
    <mergeCell ref="J19:J20"/>
    <mergeCell ref="J31:J32"/>
    <mergeCell ref="J33:J34"/>
    <mergeCell ref="D3:J3"/>
    <mergeCell ref="J5:J6"/>
    <mergeCell ref="J9:J10"/>
    <mergeCell ref="J7:J8"/>
    <mergeCell ref="J11:J12"/>
    <mergeCell ref="J21:J22"/>
    <mergeCell ref="A23:A24"/>
    <mergeCell ref="B23:B24"/>
    <mergeCell ref="C23:C24"/>
    <mergeCell ref="Q23:Q24"/>
    <mergeCell ref="B25:B26"/>
    <mergeCell ref="C25:C26"/>
    <mergeCell ref="Q25:Q26"/>
    <mergeCell ref="Y31:Y32"/>
    <mergeCell ref="X33:X34"/>
    <mergeCell ref="Y33:Y34"/>
    <mergeCell ref="J29:J30"/>
    <mergeCell ref="E38:Z38"/>
    <mergeCell ref="I39:M41"/>
    <mergeCell ref="P39:T41"/>
    <mergeCell ref="J35:J36"/>
    <mergeCell ref="Q35:Q36"/>
    <mergeCell ref="Q33:Q34"/>
    <mergeCell ref="Z33:Z34"/>
    <mergeCell ref="Q9:Q10"/>
    <mergeCell ref="Q11:Q12"/>
    <mergeCell ref="J13:J14"/>
    <mergeCell ref="J15:J16"/>
    <mergeCell ref="B19:B20"/>
    <mergeCell ref="C19:C20"/>
    <mergeCell ref="A21:A22"/>
    <mergeCell ref="B21:B22"/>
    <mergeCell ref="A35:A36"/>
    <mergeCell ref="B35:B36"/>
    <mergeCell ref="C35:C36"/>
    <mergeCell ref="A17:A18"/>
    <mergeCell ref="B17:B18"/>
    <mergeCell ref="C17:C18"/>
    <mergeCell ref="A19:A20"/>
    <mergeCell ref="C21:C22"/>
    <mergeCell ref="BF17:BF18"/>
    <mergeCell ref="BE17:BE18"/>
    <mergeCell ref="BI13:BI14"/>
    <mergeCell ref="BH15:BH16"/>
    <mergeCell ref="BI15:BI16"/>
    <mergeCell ref="BE15:BE16"/>
    <mergeCell ref="BG17:BG18"/>
    <mergeCell ref="BH17:BH18"/>
    <mergeCell ref="BI17:BI18"/>
    <mergeCell ref="AK31:AK32"/>
    <mergeCell ref="AK11:AK12"/>
    <mergeCell ref="AK13:AK14"/>
    <mergeCell ref="AK15:AK16"/>
    <mergeCell ref="AK17:AK18"/>
    <mergeCell ref="AK19:AK20"/>
    <mergeCell ref="AK21:AK22"/>
    <mergeCell ref="AR19:AR20"/>
    <mergeCell ref="AR21:AR22"/>
    <mergeCell ref="AY21:AY22"/>
    <mergeCell ref="AY23:AY24"/>
    <mergeCell ref="AK33:AK34"/>
    <mergeCell ref="AE3:AK3"/>
    <mergeCell ref="AL3:AR3"/>
    <mergeCell ref="AS3:AY3"/>
    <mergeCell ref="AR5:AR6"/>
    <mergeCell ref="AY5:AY6"/>
    <mergeCell ref="AY11:AY12"/>
    <mergeCell ref="AK5:AK6"/>
    <mergeCell ref="AK9:AK10"/>
    <mergeCell ref="AK7:AK8"/>
    <mergeCell ref="AR9:AR10"/>
    <mergeCell ref="AR7:AR8"/>
    <mergeCell ref="AY7:AY8"/>
    <mergeCell ref="AY9:AY10"/>
    <mergeCell ref="AR11:AR12"/>
    <mergeCell ref="AR13:AR14"/>
    <mergeCell ref="AY13:AY14"/>
    <mergeCell ref="AY15:AY16"/>
    <mergeCell ref="AR15:AR16"/>
    <mergeCell ref="AR17:AR18"/>
    <mergeCell ref="AY17:AY18"/>
    <mergeCell ref="AY19:AY20"/>
    <mergeCell ref="AZ19:AZ20"/>
    <mergeCell ref="BA19:BA20"/>
    <mergeCell ref="BB19:BB20"/>
    <mergeCell ref="BC19:BC20"/>
    <mergeCell ref="BD19:BD20"/>
    <mergeCell ref="BE19:BE20"/>
    <mergeCell ref="AZ17:AZ18"/>
    <mergeCell ref="BA17:BA18"/>
    <mergeCell ref="BB17:BB18"/>
    <mergeCell ref="BC17:BC18"/>
    <mergeCell ref="BD17:BD18"/>
    <mergeCell ref="BF19:BF20"/>
    <mergeCell ref="BG19:BG20"/>
    <mergeCell ref="BF23:BF24"/>
    <mergeCell ref="BG23:BG24"/>
    <mergeCell ref="BH23:BH24"/>
    <mergeCell ref="BI23:BI24"/>
    <mergeCell ref="BJ23:BJ24"/>
    <mergeCell ref="BH19:BH20"/>
    <mergeCell ref="BI19:BI20"/>
    <mergeCell ref="BJ19:BJ20"/>
    <mergeCell ref="BG21:BG22"/>
    <mergeCell ref="BH21:BH22"/>
    <mergeCell ref="BI21:BI22"/>
    <mergeCell ref="BJ21:BJ22"/>
    <mergeCell ref="AY33:AY34"/>
    <mergeCell ref="AZ33:AZ34"/>
    <mergeCell ref="AK29:AK30"/>
    <mergeCell ref="BB35:BB36"/>
    <mergeCell ref="AK35:AK36"/>
    <mergeCell ref="AR35:AR36"/>
    <mergeCell ref="AY35:AY36"/>
    <mergeCell ref="BC33:BC34"/>
    <mergeCell ref="AR33:AR34"/>
    <mergeCell ref="BI33:BI34"/>
    <mergeCell ref="BI35:BI36"/>
    <mergeCell ref="BC35:BC36"/>
    <mergeCell ref="BG35:BG36"/>
    <mergeCell ref="BH35:BH36"/>
    <mergeCell ref="BF33:BF34"/>
    <mergeCell ref="BG33:BG34"/>
    <mergeCell ref="BH33:BH34"/>
    <mergeCell ref="BF35:BF36"/>
    <mergeCell ref="BB5:BB6"/>
    <mergeCell ref="BC5:BC6"/>
    <mergeCell ref="BD5:BD6"/>
    <mergeCell ref="BE5:BE6"/>
    <mergeCell ref="BF7:BF8"/>
    <mergeCell ref="BG7:BG8"/>
    <mergeCell ref="BI7:BI8"/>
    <mergeCell ref="BJ7:BJ8"/>
    <mergeCell ref="AZ5:AZ6"/>
    <mergeCell ref="BA5:BA6"/>
    <mergeCell ref="AZ15:AZ16"/>
    <mergeCell ref="BA15:BA16"/>
    <mergeCell ref="BB15:BB16"/>
    <mergeCell ref="BC15:BC16"/>
    <mergeCell ref="BD15:BD16"/>
    <mergeCell ref="AZ23:AZ24"/>
    <mergeCell ref="BA23:BA24"/>
    <mergeCell ref="BB23:BB24"/>
    <mergeCell ref="BC23:BC24"/>
    <mergeCell ref="BD23:BD24"/>
    <mergeCell ref="BE23:BE24"/>
    <mergeCell ref="BF21:BF22"/>
    <mergeCell ref="AZ21:AZ22"/>
    <mergeCell ref="BA21:BA22"/>
    <mergeCell ref="BB21:BB22"/>
    <mergeCell ref="BC21:BC22"/>
    <mergeCell ref="BD21:BD22"/>
    <mergeCell ref="BE21:BE22"/>
    <mergeCell ref="BJ33:BJ34"/>
    <mergeCell ref="BJ35:BJ36"/>
    <mergeCell ref="AK27:AK28"/>
    <mergeCell ref="AR27:AR28"/>
    <mergeCell ref="BC27:BC28"/>
    <mergeCell ref="BD27:BD28"/>
    <mergeCell ref="Z27:Z28"/>
    <mergeCell ref="AA27:AA28"/>
    <mergeCell ref="AB27:AB28"/>
    <mergeCell ref="AC27:AC28"/>
    <mergeCell ref="AD27:AD28"/>
    <mergeCell ref="BA29:BA30"/>
    <mergeCell ref="BB29:BB30"/>
    <mergeCell ref="AY31:AY32"/>
    <mergeCell ref="AZ31:AZ32"/>
    <mergeCell ref="BA31:BA32"/>
    <mergeCell ref="BB31:BB32"/>
    <mergeCell ref="BF29:BF30"/>
    <mergeCell ref="BG29:BG30"/>
    <mergeCell ref="BH29:BH30"/>
    <mergeCell ref="BI29:BI30"/>
    <mergeCell ref="BJ29:BJ30"/>
    <mergeCell ref="AY29:AY30"/>
    <mergeCell ref="AZ29:AZ30"/>
    <mergeCell ref="BE29:BE30"/>
    <mergeCell ref="BC31:BC32"/>
    <mergeCell ref="BD31:BD32"/>
    <mergeCell ref="BC29:BC30"/>
    <mergeCell ref="BD29:BD30"/>
    <mergeCell ref="BF31:BF32"/>
    <mergeCell ref="BG31:BG32"/>
    <mergeCell ref="BH31:BH32"/>
    <mergeCell ref="BI31:BI32"/>
    <mergeCell ref="BJ31:BJ32"/>
    <mergeCell ref="BE31:BE32"/>
    <mergeCell ref="Z23:Z24"/>
    <mergeCell ref="AA23:AA24"/>
    <mergeCell ref="AB23:AB24"/>
    <mergeCell ref="AC23:AC24"/>
    <mergeCell ref="AD23:AD24"/>
    <mergeCell ref="AK23:AK24"/>
    <mergeCell ref="AR23:AR24"/>
    <mergeCell ref="AY25:AY26"/>
    <mergeCell ref="AZ25:AZ26"/>
    <mergeCell ref="AY27:AY28"/>
    <mergeCell ref="AZ27:AZ28"/>
    <mergeCell ref="BA25:BA26"/>
    <mergeCell ref="BB25:BB26"/>
    <mergeCell ref="BA27:BA28"/>
    <mergeCell ref="BB27:BB28"/>
    <mergeCell ref="AK25:AK26"/>
    <mergeCell ref="AR25:AR26"/>
    <mergeCell ref="BF25:BF26"/>
    <mergeCell ref="BG25:BG26"/>
    <mergeCell ref="BH25:BH26"/>
    <mergeCell ref="BI25:BI26"/>
    <mergeCell ref="BJ25:BJ26"/>
    <mergeCell ref="BE25:BE26"/>
    <mergeCell ref="J23:J24"/>
    <mergeCell ref="J25:J26"/>
    <mergeCell ref="J27:J28"/>
    <mergeCell ref="BC25:BC26"/>
    <mergeCell ref="BD25:BD26"/>
    <mergeCell ref="BF27:BF28"/>
    <mergeCell ref="BG27:BG28"/>
    <mergeCell ref="BH27:BH28"/>
    <mergeCell ref="BI27:BI28"/>
    <mergeCell ref="BJ27:BJ28"/>
    <mergeCell ref="BE27:BE28"/>
    <mergeCell ref="Q27:Q28"/>
    <mergeCell ref="X27:X28"/>
    <mergeCell ref="Y27:Y28"/>
    <mergeCell ref="X23:X24"/>
    <mergeCell ref="Y23:Y24"/>
    <mergeCell ref="Z25:Z26"/>
    <mergeCell ref="AA25:AA26"/>
    <mergeCell ref="AB25:AB26"/>
    <mergeCell ref="AC25:AC26"/>
    <mergeCell ref="AD25:AD26"/>
    <mergeCell ref="AF38:BA38"/>
    <mergeCell ref="BB38:BC38"/>
    <mergeCell ref="AJ39:AN41"/>
    <mergeCell ref="AQ39:AU41"/>
    <mergeCell ref="Z31:Z32"/>
    <mergeCell ref="AA31:AA32"/>
    <mergeCell ref="AB31:AB32"/>
    <mergeCell ref="AC31:AC32"/>
    <mergeCell ref="AR29:AR30"/>
    <mergeCell ref="AR31:AR32"/>
    <mergeCell ref="X29:X30"/>
    <mergeCell ref="X31:X32"/>
    <mergeCell ref="AZ35:AZ36"/>
    <mergeCell ref="BA35:BA36"/>
    <mergeCell ref="BD35:BD36"/>
    <mergeCell ref="BE35:BE36"/>
    <mergeCell ref="BD33:BD34"/>
    <mergeCell ref="BE33:BE34"/>
    <mergeCell ref="A7:A8"/>
    <mergeCell ref="B7:B8"/>
    <mergeCell ref="A4:B4"/>
    <mergeCell ref="A5:A6"/>
    <mergeCell ref="B5:B6"/>
    <mergeCell ref="C5:C6"/>
    <mergeCell ref="B9:B10"/>
    <mergeCell ref="C9:C10"/>
    <mergeCell ref="C7:C8"/>
    <mergeCell ref="BH13:BH14"/>
    <mergeCell ref="AZ13:AZ14"/>
    <mergeCell ref="BA13:BA14"/>
    <mergeCell ref="BB13:BB14"/>
    <mergeCell ref="BC13:BC14"/>
    <mergeCell ref="BD13:BD14"/>
    <mergeCell ref="BE13:BE14"/>
    <mergeCell ref="BA33:BA34"/>
    <mergeCell ref="BB33:BB34"/>
    <mergeCell ref="AZ3:BC3"/>
    <mergeCell ref="BD3:BG3"/>
    <mergeCell ref="BF5:BF6"/>
    <mergeCell ref="BG5:BG6"/>
    <mergeCell ref="BH5:BH6"/>
    <mergeCell ref="BH7:BH8"/>
    <mergeCell ref="AZ7:AZ8"/>
    <mergeCell ref="BA7:BA8"/>
    <mergeCell ref="BB7:BB8"/>
    <mergeCell ref="BC7:BC8"/>
    <mergeCell ref="BD7:BD8"/>
    <mergeCell ref="BE7:BE8"/>
    <mergeCell ref="BF9:BF10"/>
    <mergeCell ref="BG9:BG10"/>
    <mergeCell ref="BH9:BH10"/>
    <mergeCell ref="AZ9:AZ10"/>
    <mergeCell ref="BA9:BA10"/>
    <mergeCell ref="BB9:BB10"/>
    <mergeCell ref="BC9:BC10"/>
    <mergeCell ref="BD9:BD10"/>
    <mergeCell ref="BE9:BE10"/>
    <mergeCell ref="BF11:BF12"/>
    <mergeCell ref="BG11:BG12"/>
    <mergeCell ref="BH11:BH12"/>
    <mergeCell ref="AZ11:AZ12"/>
    <mergeCell ref="BA11:BA12"/>
    <mergeCell ref="BB11:BB12"/>
    <mergeCell ref="BC11:BC12"/>
    <mergeCell ref="BD11:BD12"/>
    <mergeCell ref="BE11:BE12"/>
    <mergeCell ref="BF13:BF14"/>
    <mergeCell ref="BG13:BG14"/>
    <mergeCell ref="BF15:BF16"/>
    <mergeCell ref="BG15:BG16"/>
    <mergeCell ref="BJ15:BJ16"/>
    <mergeCell ref="BJ17:BJ18"/>
    <mergeCell ref="BI5:BI6"/>
    <mergeCell ref="BJ5:BJ6"/>
    <mergeCell ref="BI9:BI10"/>
    <mergeCell ref="BJ9:BJ10"/>
    <mergeCell ref="BI11:BI12"/>
    <mergeCell ref="BJ11:BJ12"/>
    <mergeCell ref="BJ13:BJ14"/>
  </mergeCells>
  <conditionalFormatting sqref="BG5:BG36">
    <cfRule type="cellIs" dxfId="0" priority="1" operator="lessThan">
      <formula>4</formula>
    </cfRule>
  </conditionalFormatting>
  <conditionalFormatting sqref="AB7:AB36">
    <cfRule type="cellIs" dxfId="0" priority="2" operator="lessThan">
      <formula>4</formula>
    </cfRule>
  </conditionalFormatting>
  <conditionalFormatting sqref="BC5:BC36">
    <cfRule type="cellIs" dxfId="0" priority="3" operator="lessThan">
      <formula>4</formula>
    </cfRule>
  </conditionalFormatting>
  <conditionalFormatting sqref="AB5:AB6">
    <cfRule type="cellIs" dxfId="0" priority="4" operator="lessThan">
      <formula>4</formula>
    </cfRule>
  </conditionalFormatting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26.0"/>
    <col customWidth="1" min="3" max="3" width="11.14"/>
    <col customWidth="1" min="4" max="4" width="15.14"/>
    <col customWidth="1" min="5" max="15" width="11.14"/>
    <col customWidth="1" min="16" max="16" width="13.43"/>
    <col customWidth="1" min="17" max="17" width="11.57"/>
    <col customWidth="1" min="18" max="18" width="12.29"/>
    <col customWidth="1" hidden="1" min="19" max="19" width="8.0"/>
    <col customWidth="1" min="20" max="20" width="18.29"/>
    <col customWidth="1" min="21" max="22" width="8.0"/>
  </cols>
  <sheetData>
    <row r="1" ht="23.25" customHeight="1">
      <c r="A1" s="186" t="s">
        <v>140</v>
      </c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8"/>
    </row>
    <row r="2" ht="9.0" customHeight="1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8"/>
    </row>
    <row r="3" ht="30.75" customHeight="1">
      <c r="A3" s="189" t="s">
        <v>141</v>
      </c>
      <c r="B3" s="15"/>
      <c r="C3" s="190" t="s">
        <v>142</v>
      </c>
      <c r="D3" s="14"/>
      <c r="E3" s="14"/>
      <c r="F3" s="15"/>
      <c r="G3" s="190" t="s">
        <v>143</v>
      </c>
      <c r="H3" s="14"/>
      <c r="I3" s="14"/>
      <c r="J3" s="15"/>
      <c r="K3" s="190" t="s">
        <v>144</v>
      </c>
      <c r="L3" s="14"/>
      <c r="M3" s="14"/>
      <c r="N3" s="15"/>
      <c r="O3" s="191" t="s">
        <v>18</v>
      </c>
      <c r="P3" s="14"/>
      <c r="Q3" s="14"/>
      <c r="R3" s="15"/>
      <c r="S3" s="188"/>
    </row>
    <row r="4" ht="196.5" customHeight="1">
      <c r="A4" s="192" t="s">
        <v>19</v>
      </c>
      <c r="B4" s="15"/>
      <c r="C4" s="193" t="s">
        <v>24</v>
      </c>
      <c r="D4" s="193" t="s">
        <v>30</v>
      </c>
      <c r="E4" s="193" t="s">
        <v>28</v>
      </c>
      <c r="F4" s="193" t="s">
        <v>145</v>
      </c>
      <c r="G4" s="193" t="s">
        <v>24</v>
      </c>
      <c r="H4" s="193" t="s">
        <v>30</v>
      </c>
      <c r="I4" s="193" t="s">
        <v>28</v>
      </c>
      <c r="J4" s="193" t="s">
        <v>145</v>
      </c>
      <c r="K4" s="193" t="s">
        <v>24</v>
      </c>
      <c r="L4" s="193" t="s">
        <v>30</v>
      </c>
      <c r="M4" s="193" t="s">
        <v>28</v>
      </c>
      <c r="N4" s="193" t="s">
        <v>145</v>
      </c>
      <c r="O4" s="194" t="s">
        <v>24</v>
      </c>
      <c r="P4" s="194" t="s">
        <v>30</v>
      </c>
      <c r="Q4" s="194" t="s">
        <v>28</v>
      </c>
      <c r="R4" s="194" t="s">
        <v>146</v>
      </c>
      <c r="S4" s="195" t="s">
        <v>34</v>
      </c>
    </row>
    <row r="5" ht="23.25" customHeight="1">
      <c r="A5" s="196">
        <v>1.0</v>
      </c>
      <c r="B5" s="197" t="str">
        <f>extraliga_1.kolo!B5</f>
        <v>MRS - TREBILIFT</v>
      </c>
      <c r="C5" s="198" t="str">
        <f>extraliga_1.kolo!BD5</f>
        <v>61</v>
      </c>
      <c r="D5" s="199" t="str">
        <f>extraliga_1.kolo!BE5</f>
        <v>10161</v>
      </c>
      <c r="E5" s="200" t="str">
        <f>extraliga_1.kolo!BF5</f>
        <v>76</v>
      </c>
      <c r="F5" s="201" t="str">
        <f>extraliga_1.kolo!BG5</f>
        <v>5</v>
      </c>
      <c r="G5" s="198" t="str">
        <f>'extraliga_2.kolo '!BD5</f>
        <v>304</v>
      </c>
      <c r="H5" s="199" t="str">
        <f>'extraliga_2.kolo '!BE5</f>
        <v>34524</v>
      </c>
      <c r="I5" s="200" t="str">
        <f>'extraliga_2.kolo '!BF5</f>
        <v>76</v>
      </c>
      <c r="J5" s="201" t="str">
        <f>'extraliga_2.kolo '!BG5</f>
        <v>5</v>
      </c>
      <c r="K5" s="198" t="str">
        <f>extraliga_3.kolo!BD5</f>
        <v>152</v>
      </c>
      <c r="L5" s="199" t="str">
        <f>extraliga_3.kolo!BE5</f>
        <v>18942</v>
      </c>
      <c r="M5" s="200" t="str">
        <f>extraliga_3.kolo!BF5</f>
        <v>74</v>
      </c>
      <c r="N5" s="201" t="str">
        <f>extraliga_3.kolo!BG5</f>
        <v>5</v>
      </c>
      <c r="O5" s="202" t="str">
        <f t="shared" ref="O5:Q5" si="1">C5+G5+K5</f>
        <v>517</v>
      </c>
      <c r="P5" s="203" t="str">
        <f t="shared" si="1"/>
        <v>63627</v>
      </c>
      <c r="Q5" s="204" t="str">
        <f t="shared" si="1"/>
        <v>226</v>
      </c>
      <c r="R5" s="205" t="str">
        <f>RANK(S5,$S$5:$S$32,1)</f>
        <v>5</v>
      </c>
      <c r="S5" s="206" t="str">
        <f>SUM(Q5)+(-P5/1000000000)</f>
        <v>225.999936373000</v>
      </c>
    </row>
    <row r="6" ht="23.25" customHeight="1">
      <c r="A6" s="55"/>
      <c r="B6" s="56"/>
      <c r="C6" s="68"/>
      <c r="D6" s="65"/>
      <c r="E6" s="65"/>
      <c r="F6" s="61"/>
      <c r="G6" s="64"/>
      <c r="H6" s="65"/>
      <c r="I6" s="65"/>
      <c r="J6" s="116"/>
      <c r="K6" s="64"/>
      <c r="L6" s="65"/>
      <c r="M6" s="65"/>
      <c r="N6" s="116"/>
      <c r="O6" s="68"/>
      <c r="P6" s="69"/>
      <c r="Q6" s="65"/>
      <c r="R6" s="61"/>
      <c r="S6" s="207"/>
    </row>
    <row r="7" ht="23.25" customHeight="1">
      <c r="A7" s="208" t="s">
        <v>46</v>
      </c>
      <c r="B7" s="209" t="str">
        <f>extraliga_1.kolo!B7</f>
        <v>Mucho Macho MO Zlín</v>
      </c>
      <c r="C7" s="210" t="str">
        <f>extraliga_1.kolo!BD7</f>
        <v>86</v>
      </c>
      <c r="D7" s="211" t="str">
        <f>extraliga_1.kolo!BE7</f>
        <v>11389</v>
      </c>
      <c r="E7" s="212" t="str">
        <f>extraliga_1.kolo!BF7</f>
        <v>73</v>
      </c>
      <c r="F7" s="213" t="str">
        <f>extraliga_1.kolo!BG7</f>
        <v>3</v>
      </c>
      <c r="G7" s="210" t="str">
        <f>'extraliga_2.kolo '!BD7</f>
        <v>300</v>
      </c>
      <c r="H7" s="211" t="str">
        <f>'extraliga_2.kolo '!BE7</f>
        <v>38919</v>
      </c>
      <c r="I7" s="212" t="str">
        <f>'extraliga_2.kolo '!BF7</f>
        <v>56</v>
      </c>
      <c r="J7" s="213" t="str">
        <f>'extraliga_2.kolo '!BG7</f>
        <v>3</v>
      </c>
      <c r="K7" s="210" t="str">
        <f>extraliga_3.kolo!BD7</f>
        <v>146</v>
      </c>
      <c r="L7" s="211" t="str">
        <f>extraliga_3.kolo!BE7</f>
        <v>18513</v>
      </c>
      <c r="M7" s="212" t="str">
        <f>extraliga_3.kolo!BF7</f>
        <v>72</v>
      </c>
      <c r="N7" s="213" t="str">
        <f>extraliga_3.kolo!BG7</f>
        <v>4</v>
      </c>
      <c r="O7" s="214" t="str">
        <f t="shared" ref="O7:Q7" si="2">C7+G7+K7</f>
        <v>532</v>
      </c>
      <c r="P7" s="215" t="str">
        <f t="shared" si="2"/>
        <v>68821</v>
      </c>
      <c r="Q7" s="216" t="str">
        <f t="shared" si="2"/>
        <v>201</v>
      </c>
      <c r="R7" s="205" t="str">
        <f>RANK(S7,$S$5:$S$32,1)</f>
        <v>2</v>
      </c>
      <c r="S7" s="206" t="str">
        <f>SUM(Q7)+(-P7/1000000000)</f>
        <v>200.999931179000</v>
      </c>
    </row>
    <row r="8" ht="23.25" customHeight="1">
      <c r="A8" s="99"/>
      <c r="B8" s="56"/>
      <c r="C8" s="68"/>
      <c r="D8" s="69"/>
      <c r="E8" s="69"/>
      <c r="F8" s="61"/>
      <c r="G8" s="64"/>
      <c r="H8" s="65"/>
      <c r="I8" s="65"/>
      <c r="J8" s="116"/>
      <c r="K8" s="68"/>
      <c r="L8" s="69"/>
      <c r="M8" s="69"/>
      <c r="N8" s="61"/>
      <c r="O8" s="68"/>
      <c r="P8" s="69"/>
      <c r="Q8" s="69"/>
      <c r="R8" s="61"/>
      <c r="S8" s="207"/>
    </row>
    <row r="9" ht="23.25" customHeight="1">
      <c r="A9" s="217" t="s">
        <v>49</v>
      </c>
      <c r="B9" s="209" t="str">
        <f>extraliga_1.kolo!B9</f>
        <v>Spin team MO Lahovice a MO Plaňany</v>
      </c>
      <c r="C9" s="210" t="str">
        <f>extraliga_1.kolo!BD9</f>
        <v>87</v>
      </c>
      <c r="D9" s="211" t="str">
        <f>extraliga_1.kolo!BE9</f>
        <v>13659</v>
      </c>
      <c r="E9" s="212" t="str">
        <f>extraliga_1.kolo!BF9</f>
        <v>60</v>
      </c>
      <c r="F9" s="213" t="str">
        <f>extraliga_1.kolo!BG9</f>
        <v>1</v>
      </c>
      <c r="G9" s="210" t="str">
        <f>'extraliga_2.kolo '!BD9</f>
        <v>263</v>
      </c>
      <c r="H9" s="211" t="str">
        <f>'extraliga_2.kolo '!BE9</f>
        <v>32940</v>
      </c>
      <c r="I9" s="212" t="str">
        <f>'extraliga_2.kolo '!BF9</f>
        <v>87</v>
      </c>
      <c r="J9" s="213" t="str">
        <f>'extraliga_2.kolo '!BG9</f>
        <v>9</v>
      </c>
      <c r="K9" s="218" t="str">
        <f>extraliga_3.kolo!BD9</f>
        <v>132</v>
      </c>
      <c r="L9" s="219" t="str">
        <f>extraliga_3.kolo!BE9</f>
        <v>19024</v>
      </c>
      <c r="M9" s="220" t="str">
        <f>extraliga_3.kolo!BF9</f>
        <v>66</v>
      </c>
      <c r="N9" s="221" t="str">
        <f>extraliga_3.kolo!BG9</f>
        <v>2</v>
      </c>
      <c r="O9" s="214" t="str">
        <f t="shared" ref="O9:Q9" si="3">C9+G9+K9</f>
        <v>482</v>
      </c>
      <c r="P9" s="215" t="str">
        <f t="shared" si="3"/>
        <v>65623</v>
      </c>
      <c r="Q9" s="216" t="str">
        <f t="shared" si="3"/>
        <v>213</v>
      </c>
      <c r="R9" s="205" t="str">
        <f>RANK(S9,$S$5:$S$32,1)</f>
        <v>3</v>
      </c>
      <c r="S9" s="206" t="str">
        <f>SUM(Q9)+(-P9/1000000000)</f>
        <v>212.999934377000</v>
      </c>
    </row>
    <row r="10" ht="23.25" customHeight="1">
      <c r="A10" s="55"/>
      <c r="B10" s="56"/>
      <c r="C10" s="68"/>
      <c r="D10" s="69"/>
      <c r="E10" s="69"/>
      <c r="F10" s="61"/>
      <c r="G10" s="68"/>
      <c r="H10" s="69"/>
      <c r="I10" s="69"/>
      <c r="J10" s="61"/>
      <c r="K10" s="64"/>
      <c r="L10" s="65"/>
      <c r="M10" s="65"/>
      <c r="N10" s="116"/>
      <c r="O10" s="68"/>
      <c r="P10" s="69"/>
      <c r="Q10" s="69"/>
      <c r="R10" s="61"/>
      <c r="S10" s="207"/>
    </row>
    <row r="11" ht="23.25" customHeight="1">
      <c r="A11" s="208" t="s">
        <v>52</v>
      </c>
      <c r="B11" s="209" t="str">
        <f>extraliga_1.kolo!B11</f>
        <v>Nástrahy.cz - MO Tábor</v>
      </c>
      <c r="C11" s="210" t="str">
        <f>extraliga_1.kolo!BD11</f>
        <v>64</v>
      </c>
      <c r="D11" s="211" t="str">
        <f>extraliga_1.kolo!BE11</f>
        <v>7898</v>
      </c>
      <c r="E11" s="212" t="str">
        <f>extraliga_1.kolo!BF11</f>
        <v>94</v>
      </c>
      <c r="F11" s="213" t="str">
        <f>extraliga_1.kolo!BG11</f>
        <v>11</v>
      </c>
      <c r="G11" s="218" t="str">
        <f>'extraliga_2.kolo '!BD11</f>
        <v>314</v>
      </c>
      <c r="H11" s="219" t="str">
        <f>'extraliga_2.kolo '!BE11</f>
        <v>36192</v>
      </c>
      <c r="I11" s="220" t="str">
        <f>'extraliga_2.kolo '!BF11</f>
        <v>73</v>
      </c>
      <c r="J11" s="221" t="str">
        <f>'extraliga_2.kolo '!BG11</f>
        <v>4</v>
      </c>
      <c r="K11" s="210" t="str">
        <f>extraliga_3.kolo!BD11</f>
        <v>132</v>
      </c>
      <c r="L11" s="211" t="str">
        <f>extraliga_3.kolo!BE11</f>
        <v>15826</v>
      </c>
      <c r="M11" s="212" t="str">
        <f>extraliga_3.kolo!BF11</f>
        <v>93</v>
      </c>
      <c r="N11" s="213" t="str">
        <f>extraliga_3.kolo!BG11</f>
        <v>9</v>
      </c>
      <c r="O11" s="214" t="str">
        <f t="shared" ref="O11:Q11" si="4">C11+G11+K11</f>
        <v>510</v>
      </c>
      <c r="P11" s="215" t="str">
        <f t="shared" si="4"/>
        <v>59916</v>
      </c>
      <c r="Q11" s="216" t="str">
        <f t="shared" si="4"/>
        <v>260</v>
      </c>
      <c r="R11" s="205" t="str">
        <f>RANK(S11,$S$5:$S$32,1)</f>
        <v>9</v>
      </c>
      <c r="S11" s="206" t="str">
        <f>SUM(Q11)+(-P11/1000000000)</f>
        <v>259.999940084000</v>
      </c>
    </row>
    <row r="12" ht="23.25" customHeight="1">
      <c r="A12" s="99"/>
      <c r="B12" s="56"/>
      <c r="C12" s="68"/>
      <c r="D12" s="69"/>
      <c r="E12" s="69"/>
      <c r="F12" s="61"/>
      <c r="G12" s="64"/>
      <c r="H12" s="65"/>
      <c r="I12" s="65"/>
      <c r="J12" s="116"/>
      <c r="K12" s="68"/>
      <c r="L12" s="69"/>
      <c r="M12" s="69"/>
      <c r="N12" s="61"/>
      <c r="O12" s="68"/>
      <c r="P12" s="69"/>
      <c r="Q12" s="69"/>
      <c r="R12" s="61"/>
      <c r="S12" s="207"/>
    </row>
    <row r="13" ht="23.25" customHeight="1">
      <c r="A13" s="217" t="s">
        <v>55</v>
      </c>
      <c r="B13" s="209" t="str">
        <f>extraliga_1.kolo!B13</f>
        <v>MO Mladá Boleslav</v>
      </c>
      <c r="C13" s="210" t="str">
        <f>extraliga_1.kolo!BD13</f>
        <v>120</v>
      </c>
      <c r="D13" s="211" t="str">
        <f>extraliga_1.kolo!BE13</f>
        <v>10663</v>
      </c>
      <c r="E13" s="212" t="str">
        <f>extraliga_1.kolo!BF13</f>
        <v>86</v>
      </c>
      <c r="F13" s="213" t="str">
        <f>extraliga_1.kolo!BG13</f>
        <v>7</v>
      </c>
      <c r="G13" s="210" t="str">
        <f>'extraliga_2.kolo '!BD13</f>
        <v>400</v>
      </c>
      <c r="H13" s="211" t="str">
        <f>'extraliga_2.kolo '!BE13</f>
        <v>43648</v>
      </c>
      <c r="I13" s="212" t="str">
        <f>'extraliga_2.kolo '!BF13</f>
        <v>55</v>
      </c>
      <c r="J13" s="213" t="str">
        <f>'extraliga_2.kolo '!BG13</f>
        <v>2</v>
      </c>
      <c r="K13" s="218" t="str">
        <f>extraliga_3.kolo!BD13</f>
        <v>174</v>
      </c>
      <c r="L13" s="219" t="str">
        <f>extraliga_3.kolo!BE13</f>
        <v>21641</v>
      </c>
      <c r="M13" s="220" t="str">
        <f>extraliga_3.kolo!BF13</f>
        <v>75</v>
      </c>
      <c r="N13" s="221" t="str">
        <f>extraliga_3.kolo!BG13</f>
        <v>6</v>
      </c>
      <c r="O13" s="214" t="str">
        <f t="shared" ref="O13:Q13" si="5">C13+G13+K13</f>
        <v>694</v>
      </c>
      <c r="P13" s="215" t="str">
        <f t="shared" si="5"/>
        <v>75952</v>
      </c>
      <c r="Q13" s="216" t="str">
        <f t="shared" si="5"/>
        <v>216</v>
      </c>
      <c r="R13" s="205" t="str">
        <f>RANK(S13,$S$5:$S$32,1)</f>
        <v>4</v>
      </c>
      <c r="S13" s="206" t="str">
        <f>SUM(Q13)+(-P13/1000000000)</f>
        <v>215.999924048000</v>
      </c>
      <c r="T13" s="222"/>
    </row>
    <row r="14" ht="23.25" customHeight="1">
      <c r="A14" s="55"/>
      <c r="B14" s="56"/>
      <c r="C14" s="68"/>
      <c r="D14" s="69"/>
      <c r="E14" s="69"/>
      <c r="F14" s="61"/>
      <c r="G14" s="68"/>
      <c r="H14" s="69"/>
      <c r="I14" s="69"/>
      <c r="J14" s="61"/>
      <c r="K14" s="64"/>
      <c r="L14" s="65"/>
      <c r="M14" s="65"/>
      <c r="N14" s="116"/>
      <c r="O14" s="68"/>
      <c r="P14" s="69"/>
      <c r="Q14" s="69"/>
      <c r="R14" s="61"/>
      <c r="S14" s="207"/>
    </row>
    <row r="15" ht="23.25" customHeight="1">
      <c r="A15" s="208" t="s">
        <v>58</v>
      </c>
      <c r="B15" s="209" t="str">
        <f>extraliga_1.kolo!B15</f>
        <v>Žabaři MO ČRS Český Šternberk</v>
      </c>
      <c r="C15" s="210" t="str">
        <f>extraliga_1.kolo!BD15</f>
        <v>46</v>
      </c>
      <c r="D15" s="211" t="str">
        <f>extraliga_1.kolo!BE15</f>
        <v>6935</v>
      </c>
      <c r="E15" s="212" t="str">
        <f>extraliga_1.kolo!BF15</f>
        <v>92</v>
      </c>
      <c r="F15" s="213" t="str">
        <f>extraliga_1.kolo!BG15</f>
        <v>10</v>
      </c>
      <c r="G15" s="218" t="str">
        <f>'extraliga_2.kolo '!BD15</f>
        <v>261</v>
      </c>
      <c r="H15" s="219" t="str">
        <f>'extraliga_2.kolo '!BE15</f>
        <v>31119</v>
      </c>
      <c r="I15" s="220" t="str">
        <f>'extraliga_2.kolo '!BF15</f>
        <v>96</v>
      </c>
      <c r="J15" s="221" t="str">
        <f>'extraliga_2.kolo '!BG15</f>
        <v>10</v>
      </c>
      <c r="K15" s="210" t="str">
        <f>extraliga_3.kolo!BD15</f>
        <v>131</v>
      </c>
      <c r="L15" s="211" t="str">
        <f>extraliga_3.kolo!BE15</f>
        <v>14543</v>
      </c>
      <c r="M15" s="212" t="str">
        <f>extraliga_3.kolo!BF15</f>
        <v>98</v>
      </c>
      <c r="N15" s="213" t="str">
        <f>extraliga_3.kolo!BG15</f>
        <v>11</v>
      </c>
      <c r="O15" s="214" t="str">
        <f t="shared" ref="O15:Q15" si="6">C15+G15+K15</f>
        <v>438</v>
      </c>
      <c r="P15" s="215" t="str">
        <f t="shared" si="6"/>
        <v>52597</v>
      </c>
      <c r="Q15" s="216" t="str">
        <f t="shared" si="6"/>
        <v>286</v>
      </c>
      <c r="R15" s="205" t="str">
        <f>RANK(S15,$S$5:$S$32,1)</f>
        <v>11</v>
      </c>
      <c r="S15" s="206" t="str">
        <f>SUM(Q15)+(-P15/1000000000)</f>
        <v>285.999947403000</v>
      </c>
    </row>
    <row r="16" ht="23.25" customHeight="1">
      <c r="A16" s="99"/>
      <c r="B16" s="56"/>
      <c r="C16" s="68"/>
      <c r="D16" s="69"/>
      <c r="E16" s="69"/>
      <c r="F16" s="61"/>
      <c r="G16" s="64"/>
      <c r="H16" s="65"/>
      <c r="I16" s="65"/>
      <c r="J16" s="116"/>
      <c r="K16" s="68"/>
      <c r="L16" s="69"/>
      <c r="M16" s="69"/>
      <c r="N16" s="61"/>
      <c r="O16" s="68"/>
      <c r="P16" s="69"/>
      <c r="Q16" s="69"/>
      <c r="R16" s="61"/>
      <c r="S16" s="207"/>
    </row>
    <row r="17" ht="23.25" customHeight="1">
      <c r="A17" s="217" t="s">
        <v>61</v>
      </c>
      <c r="B17" s="209" t="str">
        <f>extraliga_1.kolo!B17</f>
        <v>MO Uhříněves fishing team</v>
      </c>
      <c r="C17" s="210" t="str">
        <f>extraliga_1.kolo!BD17</f>
        <v>63</v>
      </c>
      <c r="D17" s="211" t="str">
        <f>extraliga_1.kolo!BE17</f>
        <v>8968</v>
      </c>
      <c r="E17" s="212" t="str">
        <f>extraliga_1.kolo!BF17</f>
        <v>91</v>
      </c>
      <c r="F17" s="213" t="str">
        <f>extraliga_1.kolo!BG17</f>
        <v>9</v>
      </c>
      <c r="G17" s="210" t="str">
        <f>'extraliga_2.kolo '!BD17</f>
        <v>323</v>
      </c>
      <c r="H17" s="211" t="str">
        <f>'extraliga_2.kolo '!BE17</f>
        <v>34548</v>
      </c>
      <c r="I17" s="212" t="str">
        <f>'extraliga_2.kolo '!BF17</f>
        <v>79</v>
      </c>
      <c r="J17" s="213" t="str">
        <f>'extraliga_2.kolo '!BG17</f>
        <v>6</v>
      </c>
      <c r="K17" s="218" t="str">
        <f>extraliga_3.kolo!BD17</f>
        <v>125</v>
      </c>
      <c r="L17" s="219" t="str">
        <f>extraliga_3.kolo!BE17</f>
        <v>13210</v>
      </c>
      <c r="M17" s="220" t="str">
        <f>extraliga_3.kolo!BF17</f>
        <v>95</v>
      </c>
      <c r="N17" s="221" t="str">
        <f>extraliga_3.kolo!BG17</f>
        <v>10</v>
      </c>
      <c r="O17" s="214" t="str">
        <f t="shared" ref="O17:Q17" si="7">C17+G17+K17</f>
        <v>511</v>
      </c>
      <c r="P17" s="215" t="str">
        <f t="shared" si="7"/>
        <v>56726</v>
      </c>
      <c r="Q17" s="216" t="str">
        <f t="shared" si="7"/>
        <v>265</v>
      </c>
      <c r="R17" s="205" t="str">
        <f>RANK(S17,$S$5:$S$32,1)</f>
        <v>10</v>
      </c>
      <c r="S17" s="206" t="str">
        <f>SUM(Q17)+(-P17/1000000000)</f>
        <v>264.999943274000</v>
      </c>
    </row>
    <row r="18" ht="23.25" customHeight="1">
      <c r="A18" s="55"/>
      <c r="B18" s="56"/>
      <c r="C18" s="68"/>
      <c r="D18" s="69"/>
      <c r="E18" s="69"/>
      <c r="F18" s="61"/>
      <c r="G18" s="68"/>
      <c r="H18" s="69"/>
      <c r="I18" s="69"/>
      <c r="J18" s="61"/>
      <c r="K18" s="64"/>
      <c r="L18" s="65"/>
      <c r="M18" s="65"/>
      <c r="N18" s="116"/>
      <c r="O18" s="68"/>
      <c r="P18" s="69"/>
      <c r="Q18" s="69"/>
      <c r="R18" s="61"/>
      <c r="S18" s="207"/>
    </row>
    <row r="19" ht="23.25" customHeight="1">
      <c r="A19" s="208" t="s">
        <v>64</v>
      </c>
      <c r="B19" s="209" t="str">
        <f>extraliga_1.kolo!B19</f>
        <v>Lužnice team MO ČRS Tábor C</v>
      </c>
      <c r="C19" s="210" t="str">
        <f>extraliga_1.kolo!BD19</f>
        <v>98</v>
      </c>
      <c r="D19" s="211" t="str">
        <f>extraliga_1.kolo!BE19</f>
        <v>14845</v>
      </c>
      <c r="E19" s="212" t="str">
        <f>extraliga_1.kolo!BF19</f>
        <v>69</v>
      </c>
      <c r="F19" s="213" t="str">
        <f>extraliga_1.kolo!BG19</f>
        <v>2</v>
      </c>
      <c r="G19" s="218" t="str">
        <f>'extraliga_2.kolo '!BD19</f>
        <v>427</v>
      </c>
      <c r="H19" s="219" t="str">
        <f>'extraliga_2.kolo '!BE19</f>
        <v>49951</v>
      </c>
      <c r="I19" s="220" t="str">
        <f>'extraliga_2.kolo '!BF19</f>
        <v>47</v>
      </c>
      <c r="J19" s="221" t="str">
        <f>'extraliga_2.kolo '!BG19</f>
        <v>1</v>
      </c>
      <c r="K19" s="210" t="str">
        <f>extraliga_3.kolo!BD19</f>
        <v>185</v>
      </c>
      <c r="L19" s="211" t="str">
        <f>extraliga_3.kolo!BE19</f>
        <v>23547</v>
      </c>
      <c r="M19" s="212" t="str">
        <f>extraliga_3.kolo!BF19</f>
        <v>51</v>
      </c>
      <c r="N19" s="213" t="str">
        <f>extraliga_3.kolo!BG19</f>
        <v>1</v>
      </c>
      <c r="O19" s="214" t="str">
        <f t="shared" ref="O19:Q19" si="8">C19+G19+K19</f>
        <v>710</v>
      </c>
      <c r="P19" s="215" t="str">
        <f t="shared" si="8"/>
        <v>88343</v>
      </c>
      <c r="Q19" s="216" t="str">
        <f t="shared" si="8"/>
        <v>167</v>
      </c>
      <c r="R19" s="205" t="str">
        <f>RANK(S19,$S$5:$S$32,1)</f>
        <v>1</v>
      </c>
      <c r="S19" s="206" t="str">
        <f>SUM(Q19)+(-P19/1000000000)</f>
        <v>166.999911657000</v>
      </c>
    </row>
    <row r="20" ht="23.25" customHeight="1">
      <c r="A20" s="99"/>
      <c r="B20" s="56"/>
      <c r="C20" s="68"/>
      <c r="D20" s="69"/>
      <c r="E20" s="69"/>
      <c r="F20" s="61"/>
      <c r="G20" s="64"/>
      <c r="H20" s="65"/>
      <c r="I20" s="65"/>
      <c r="J20" s="116"/>
      <c r="K20" s="68"/>
      <c r="L20" s="69"/>
      <c r="M20" s="69"/>
      <c r="N20" s="61"/>
      <c r="O20" s="68"/>
      <c r="P20" s="69"/>
      <c r="Q20" s="69"/>
      <c r="R20" s="61"/>
      <c r="S20" s="207"/>
    </row>
    <row r="21" ht="23.25" customHeight="1">
      <c r="A21" s="217" t="s">
        <v>67</v>
      </c>
      <c r="B21" s="209" t="str">
        <f>extraliga_1.kolo!B21</f>
        <v>MO Slatiňany</v>
      </c>
      <c r="C21" s="210" t="str">
        <f>extraliga_1.kolo!BD21</f>
        <v>45</v>
      </c>
      <c r="D21" s="211" t="str">
        <f>extraliga_1.kolo!BE21</f>
        <v>5943</v>
      </c>
      <c r="E21" s="212" t="str">
        <f>extraliga_1.kolo!BF21</f>
        <v>108</v>
      </c>
      <c r="F21" s="213" t="str">
        <f>extraliga_1.kolo!BG21</f>
        <v>12</v>
      </c>
      <c r="G21" s="210" t="str">
        <f>'extraliga_2.kolo '!BD21</f>
        <v>234</v>
      </c>
      <c r="H21" s="211" t="str">
        <f>'extraliga_2.kolo '!BE21</f>
        <v>25796</v>
      </c>
      <c r="I21" s="212" t="str">
        <f>'extraliga_2.kolo '!BF21</f>
        <v>109</v>
      </c>
      <c r="J21" s="213" t="str">
        <f>'extraliga_2.kolo '!BG21</f>
        <v>11</v>
      </c>
      <c r="K21" s="218" t="str">
        <f>extraliga_3.kolo!BD21</f>
        <v>131</v>
      </c>
      <c r="L21" s="219" t="str">
        <f>extraliga_3.kolo!BE21</f>
        <v>16342</v>
      </c>
      <c r="M21" s="220" t="str">
        <f>extraliga_3.kolo!BF21</f>
        <v>100</v>
      </c>
      <c r="N21" s="221" t="str">
        <f>extraliga_3.kolo!BG21</f>
        <v>12</v>
      </c>
      <c r="O21" s="214" t="str">
        <f t="shared" ref="O21:Q21" si="9">C21+G21+K21</f>
        <v>410</v>
      </c>
      <c r="P21" s="215" t="str">
        <f t="shared" si="9"/>
        <v>48081</v>
      </c>
      <c r="Q21" s="216" t="str">
        <f t="shared" si="9"/>
        <v>317</v>
      </c>
      <c r="R21" s="205" t="str">
        <f>RANK(S21,$S$5:$S$32,1)</f>
        <v>12</v>
      </c>
      <c r="S21" s="206" t="str">
        <f>SUM(Q21)+(-P21/1000000000)</f>
        <v>316.999951919000</v>
      </c>
    </row>
    <row r="22" ht="23.25" customHeight="1">
      <c r="A22" s="55"/>
      <c r="B22" s="56"/>
      <c r="C22" s="68"/>
      <c r="D22" s="69"/>
      <c r="E22" s="69"/>
      <c r="F22" s="61"/>
      <c r="G22" s="68"/>
      <c r="H22" s="69"/>
      <c r="I22" s="69"/>
      <c r="J22" s="61"/>
      <c r="K22" s="64"/>
      <c r="L22" s="65"/>
      <c r="M22" s="65"/>
      <c r="N22" s="116"/>
      <c r="O22" s="68"/>
      <c r="P22" s="69"/>
      <c r="Q22" s="69"/>
      <c r="R22" s="61"/>
      <c r="S22" s="207"/>
    </row>
    <row r="23" ht="23.25" customHeight="1">
      <c r="A23" s="208" t="s">
        <v>70</v>
      </c>
      <c r="B23" s="209" t="str">
        <f>extraliga_1.kolo!B23</f>
        <v>MO ČRS CHOCEŇ</v>
      </c>
      <c r="C23" s="210" t="str">
        <f>extraliga_1.kolo!BD23</f>
        <v>27</v>
      </c>
      <c r="D23" s="211" t="str">
        <f>extraliga_1.kolo!BE23</f>
        <v>4878</v>
      </c>
      <c r="E23" s="212" t="str">
        <f>extraliga_1.kolo!BF23</f>
        <v>111</v>
      </c>
      <c r="F23" s="213" t="str">
        <f>extraliga_1.kolo!BG23</f>
        <v>13</v>
      </c>
      <c r="G23" s="218" t="str">
        <f>'extraliga_2.kolo '!BD23</f>
        <v>144</v>
      </c>
      <c r="H23" s="219" t="str">
        <f>'extraliga_2.kolo '!BE23</f>
        <v>17401</v>
      </c>
      <c r="I23" s="220" t="str">
        <f>'extraliga_2.kolo '!BF23</f>
        <v>132</v>
      </c>
      <c r="J23" s="221" t="str">
        <f>'extraliga_2.kolo '!BG23</f>
        <v>13</v>
      </c>
      <c r="K23" s="210" t="str">
        <f>extraliga_3.kolo!BD23</f>
        <v>62</v>
      </c>
      <c r="L23" s="211" t="str">
        <f>extraliga_3.kolo!BE23</f>
        <v>9090</v>
      </c>
      <c r="M23" s="212" t="str">
        <f>extraliga_3.kolo!BF23</f>
        <v>131</v>
      </c>
      <c r="N23" s="213" t="str">
        <f>extraliga_3.kolo!BG23</f>
        <v>13</v>
      </c>
      <c r="O23" s="214" t="str">
        <f t="shared" ref="O23:Q23" si="10">C23+G23+K23</f>
        <v>233</v>
      </c>
      <c r="P23" s="215" t="str">
        <f t="shared" si="10"/>
        <v>31369</v>
      </c>
      <c r="Q23" s="216" t="str">
        <f t="shared" si="10"/>
        <v>374</v>
      </c>
      <c r="R23" s="205" t="str">
        <f>RANK(S23,$S$5:$S$32,1)</f>
        <v>13</v>
      </c>
      <c r="S23" s="206" t="str">
        <f>SUM(Q23)+(-P23/1000000000)</f>
        <v>373.999968631000</v>
      </c>
      <c r="V23" s="223"/>
    </row>
    <row r="24" ht="23.25" customHeight="1">
      <c r="A24" s="99"/>
      <c r="B24" s="56"/>
      <c r="C24" s="68"/>
      <c r="D24" s="69"/>
      <c r="E24" s="69"/>
      <c r="F24" s="61"/>
      <c r="G24" s="64"/>
      <c r="H24" s="65"/>
      <c r="I24" s="65"/>
      <c r="J24" s="116"/>
      <c r="K24" s="68"/>
      <c r="L24" s="69"/>
      <c r="M24" s="69"/>
      <c r="N24" s="61"/>
      <c r="O24" s="68"/>
      <c r="P24" s="69"/>
      <c r="Q24" s="69"/>
      <c r="R24" s="61"/>
      <c r="S24" s="207"/>
    </row>
    <row r="25" ht="23.25" customHeight="1">
      <c r="A25" s="217" t="s">
        <v>73</v>
      </c>
      <c r="B25" s="209" t="str">
        <f>extraliga_1.kolo!B25</f>
        <v>Fun-fishing MO ČRS Tábor</v>
      </c>
      <c r="C25" s="210" t="str">
        <f>extraliga_1.kolo!BD25</f>
        <v>0</v>
      </c>
      <c r="D25" s="211" t="str">
        <f>extraliga_1.kolo!BE25</f>
        <v>0</v>
      </c>
      <c r="E25" s="212" t="str">
        <f>extraliga_1.kolo!BF25</f>
        <v>204</v>
      </c>
      <c r="F25" s="213" t="str">
        <f>extraliga_1.kolo!BG25</f>
        <v>14</v>
      </c>
      <c r="G25" s="210" t="str">
        <f>'extraliga_2.kolo '!BD25</f>
        <v>0</v>
      </c>
      <c r="H25" s="211" t="str">
        <f>'extraliga_2.kolo '!BE25</f>
        <v>0</v>
      </c>
      <c r="I25" s="212" t="str">
        <f>'extraliga_2.kolo '!BF25</f>
        <v>204</v>
      </c>
      <c r="J25" s="213" t="str">
        <f>'extraliga_2.kolo '!BG25</f>
        <v>14</v>
      </c>
      <c r="K25" s="218" t="str">
        <f>extraliga_3.kolo!BD25</f>
        <v>0</v>
      </c>
      <c r="L25" s="219" t="str">
        <f>extraliga_3.kolo!BE25</f>
        <v>0</v>
      </c>
      <c r="M25" s="220" t="str">
        <f>extraliga_3.kolo!BF25</f>
        <v>204</v>
      </c>
      <c r="N25" s="221" t="str">
        <f>extraliga_3.kolo!BG25</f>
        <v>14</v>
      </c>
      <c r="O25" s="214" t="str">
        <f t="shared" ref="O25:Q25" si="11">C25+G25+K25</f>
        <v>0</v>
      </c>
      <c r="P25" s="215" t="str">
        <f t="shared" si="11"/>
        <v>0</v>
      </c>
      <c r="Q25" s="216" t="str">
        <f t="shared" si="11"/>
        <v>612</v>
      </c>
      <c r="R25" s="205" t="str">
        <f>RANK(S25,$S$5:$S$32,1)</f>
        <v>14</v>
      </c>
      <c r="S25" s="206" t="str">
        <f>SUM(Q25)+(-P25/1000000000)</f>
        <v>612.000000000000</v>
      </c>
    </row>
    <row r="26" ht="23.25" customHeight="1">
      <c r="A26" s="55"/>
      <c r="B26" s="56"/>
      <c r="C26" s="68"/>
      <c r="D26" s="69"/>
      <c r="E26" s="69"/>
      <c r="F26" s="61"/>
      <c r="G26" s="68"/>
      <c r="H26" s="69"/>
      <c r="I26" s="69"/>
      <c r="J26" s="61"/>
      <c r="K26" s="64"/>
      <c r="L26" s="65"/>
      <c r="M26" s="65"/>
      <c r="N26" s="116"/>
      <c r="O26" s="68"/>
      <c r="P26" s="69"/>
      <c r="Q26" s="69"/>
      <c r="R26" s="61"/>
      <c r="S26" s="207"/>
    </row>
    <row r="27" ht="23.25" customHeight="1">
      <c r="A27" s="208" t="s">
        <v>74</v>
      </c>
      <c r="B27" s="209" t="str">
        <f>extraliga_1.kolo!B27</f>
        <v>JK team MO ČRS Mladá Boleslav</v>
      </c>
      <c r="C27" s="210" t="str">
        <f>extraliga_1.kolo!BD27</f>
        <v>77</v>
      </c>
      <c r="D27" s="211" t="str">
        <f>extraliga_1.kolo!BE27</f>
        <v>8995</v>
      </c>
      <c r="E27" s="212" t="str">
        <f>extraliga_1.kolo!BF27</f>
        <v>86</v>
      </c>
      <c r="F27" s="213" t="str">
        <f>extraliga_1.kolo!BG27</f>
        <v>8</v>
      </c>
      <c r="G27" s="218" t="str">
        <f>'extraliga_2.kolo '!BD27</f>
        <v>302</v>
      </c>
      <c r="H27" s="219" t="str">
        <f>'extraliga_2.kolo '!BE27</f>
        <v>34189</v>
      </c>
      <c r="I27" s="220" t="str">
        <f>'extraliga_2.kolo '!BF27</f>
        <v>80</v>
      </c>
      <c r="J27" s="221" t="str">
        <f>'extraliga_2.kolo '!BG27</f>
        <v>7</v>
      </c>
      <c r="K27" s="210" t="str">
        <f>extraliga_3.kolo!BD27</f>
        <v>164</v>
      </c>
      <c r="L27" s="211" t="str">
        <f>extraliga_3.kolo!BE27</f>
        <v>15835</v>
      </c>
      <c r="M27" s="212" t="str">
        <f>extraliga_3.kolo!BF27</f>
        <v>93</v>
      </c>
      <c r="N27" s="213" t="str">
        <f>extraliga_3.kolo!BG27</f>
        <v>8</v>
      </c>
      <c r="O27" s="214" t="str">
        <f t="shared" ref="O27:Q27" si="12">C27+G27+K27</f>
        <v>543</v>
      </c>
      <c r="P27" s="215" t="str">
        <f t="shared" si="12"/>
        <v>59019</v>
      </c>
      <c r="Q27" s="216" t="str">
        <f t="shared" si="12"/>
        <v>259</v>
      </c>
      <c r="R27" s="205" t="str">
        <f>RANK(S27,$S$5:$S$32,1)</f>
        <v>8</v>
      </c>
      <c r="S27" s="206" t="str">
        <f>SUM(Q27)+(-P27/1000000000)</f>
        <v>258.999940981000</v>
      </c>
    </row>
    <row r="28" ht="23.25" customHeight="1">
      <c r="A28" s="99"/>
      <c r="B28" s="56"/>
      <c r="C28" s="68"/>
      <c r="D28" s="69"/>
      <c r="E28" s="69"/>
      <c r="F28" s="61"/>
      <c r="G28" s="64"/>
      <c r="H28" s="65"/>
      <c r="I28" s="65"/>
      <c r="J28" s="116"/>
      <c r="K28" s="68"/>
      <c r="L28" s="69"/>
      <c r="M28" s="69"/>
      <c r="N28" s="61"/>
      <c r="O28" s="68"/>
      <c r="P28" s="69"/>
      <c r="Q28" s="69"/>
      <c r="R28" s="61"/>
      <c r="S28" s="207"/>
    </row>
    <row r="29" ht="23.25" customHeight="1">
      <c r="A29" s="217">
        <v>13.0</v>
      </c>
      <c r="B29" s="209" t="str">
        <f>extraliga_1.kolo!B29</f>
        <v>MO ČRS Hostivař POPY TEAM</v>
      </c>
      <c r="C29" s="210" t="str">
        <f>extraliga_1.kolo!BD29</f>
        <v>65</v>
      </c>
      <c r="D29" s="211" t="str">
        <f>extraliga_1.kolo!BE29</f>
        <v>9907</v>
      </c>
      <c r="E29" s="212" t="str">
        <f>extraliga_1.kolo!BF29</f>
        <v>76</v>
      </c>
      <c r="F29" s="213" t="str">
        <f>extraliga_1.kolo!BG29</f>
        <v>6</v>
      </c>
      <c r="G29" s="210" t="str">
        <f>'extraliga_2.kolo '!BD29</f>
        <v>267</v>
      </c>
      <c r="H29" s="211" t="str">
        <f>'extraliga_2.kolo '!BE29</f>
        <v>33320</v>
      </c>
      <c r="I29" s="212" t="str">
        <f>'extraliga_2.kolo '!BF29</f>
        <v>87</v>
      </c>
      <c r="J29" s="213" t="str">
        <f>'extraliga_2.kolo '!BG29</f>
        <v>8</v>
      </c>
      <c r="K29" s="218" t="str">
        <f>extraliga_3.kolo!BD29</f>
        <v>128</v>
      </c>
      <c r="L29" s="219" t="str">
        <f>extraliga_3.kolo!BE29</f>
        <v>17216</v>
      </c>
      <c r="M29" s="220" t="str">
        <f>extraliga_3.kolo!BF29</f>
        <v>76</v>
      </c>
      <c r="N29" s="221" t="str">
        <f>extraliga_3.kolo!BG29</f>
        <v>7</v>
      </c>
      <c r="O29" s="214" t="str">
        <f t="shared" ref="O29:Q29" si="13">C29+G29+K29</f>
        <v>460</v>
      </c>
      <c r="P29" s="215" t="str">
        <f t="shared" si="13"/>
        <v>60443</v>
      </c>
      <c r="Q29" s="216" t="str">
        <f t="shared" si="13"/>
        <v>239</v>
      </c>
      <c r="R29" s="205" t="str">
        <f>RANK(S29,$S$5:$S$32,1)</f>
        <v>6</v>
      </c>
      <c r="S29" s="206" t="str">
        <f>SUM(Q29)+(-P29/1000000000)</f>
        <v>238.999939557000</v>
      </c>
    </row>
    <row r="30" ht="23.25" customHeight="1">
      <c r="A30" s="55"/>
      <c r="B30" s="56"/>
      <c r="C30" s="68"/>
      <c r="D30" s="69"/>
      <c r="E30" s="69"/>
      <c r="F30" s="61"/>
      <c r="G30" s="68"/>
      <c r="H30" s="69"/>
      <c r="I30" s="69"/>
      <c r="J30" s="61"/>
      <c r="K30" s="64"/>
      <c r="L30" s="65"/>
      <c r="M30" s="65"/>
      <c r="N30" s="116"/>
      <c r="O30" s="68"/>
      <c r="P30" s="69"/>
      <c r="Q30" s="69"/>
      <c r="R30" s="61"/>
      <c r="S30" s="207"/>
    </row>
    <row r="31" ht="23.25" customHeight="1">
      <c r="A31" s="208">
        <v>14.0</v>
      </c>
      <c r="B31" s="209" t="str">
        <f>extraliga_1.kolo!B31</f>
        <v>MO ČRS Křivoklát - PROFI BLINKER</v>
      </c>
      <c r="C31" s="210" t="str">
        <f>extraliga_1.kolo!BD31</f>
        <v>80</v>
      </c>
      <c r="D31" s="211" t="str">
        <f>extraliga_1.kolo!BE31</f>
        <v>10848</v>
      </c>
      <c r="E31" s="212" t="str">
        <f>extraliga_1.kolo!BF31</f>
        <v>74</v>
      </c>
      <c r="F31" s="213" t="str">
        <f>extraliga_1.kolo!BG31</f>
        <v>4</v>
      </c>
      <c r="G31" s="218" t="str">
        <f>'extraliga_2.kolo '!BD31</f>
        <v>220</v>
      </c>
      <c r="H31" s="219" t="str">
        <f>'extraliga_2.kolo '!BE31</f>
        <v>24763</v>
      </c>
      <c r="I31" s="220" t="str">
        <f>'extraliga_2.kolo '!BF31</f>
        <v>115</v>
      </c>
      <c r="J31" s="221" t="str">
        <f>'extraliga_2.kolo '!BG31</f>
        <v>12</v>
      </c>
      <c r="K31" s="210" t="str">
        <f>extraliga_3.kolo!BD31</f>
        <v>155</v>
      </c>
      <c r="L31" s="211" t="str">
        <f>extraliga_3.kolo!BE31</f>
        <v>19147</v>
      </c>
      <c r="M31" s="212" t="str">
        <f>extraliga_3.kolo!BF31</f>
        <v>68</v>
      </c>
      <c r="N31" s="213" t="str">
        <f>extraliga_3.kolo!BG31</f>
        <v>3</v>
      </c>
      <c r="O31" s="214" t="str">
        <f t="shared" ref="O31:Q31" si="14">C31+G31+K31</f>
        <v>455</v>
      </c>
      <c r="P31" s="215" t="str">
        <f t="shared" si="14"/>
        <v>54758</v>
      </c>
      <c r="Q31" s="216" t="str">
        <f t="shared" si="14"/>
        <v>257</v>
      </c>
      <c r="R31" s="205" t="str">
        <f>RANK(S31,$S$5:$S$32,1)</f>
        <v>7</v>
      </c>
      <c r="S31" s="206" t="str">
        <f>SUM(Q31)+(-P31/1000000000)</f>
        <v>256.999945242000</v>
      </c>
    </row>
    <row r="32" ht="23.25" customHeight="1">
      <c r="A32" s="99"/>
      <c r="B32" s="56"/>
      <c r="C32" s="68"/>
      <c r="D32" s="69"/>
      <c r="E32" s="69"/>
      <c r="F32" s="61"/>
      <c r="G32" s="68"/>
      <c r="H32" s="65"/>
      <c r="I32" s="65"/>
      <c r="J32" s="61"/>
      <c r="K32" s="68"/>
      <c r="L32" s="69"/>
      <c r="M32" s="69"/>
      <c r="N32" s="61"/>
      <c r="O32" s="68"/>
      <c r="P32" s="69"/>
      <c r="Q32" s="69"/>
      <c r="R32" s="61"/>
      <c r="S32" s="207"/>
    </row>
    <row r="33" ht="23.25" customHeight="1">
      <c r="A33" s="217"/>
      <c r="B33" s="209"/>
      <c r="C33" s="210"/>
      <c r="D33" s="211"/>
      <c r="E33" s="212"/>
      <c r="F33" s="213"/>
      <c r="G33" s="210"/>
      <c r="H33" s="211"/>
      <c r="I33" s="212"/>
      <c r="J33" s="213"/>
      <c r="K33" s="218"/>
      <c r="L33" s="219"/>
      <c r="M33" s="220"/>
      <c r="N33" s="221"/>
      <c r="O33" s="214"/>
      <c r="P33" s="215"/>
      <c r="Q33" s="216"/>
      <c r="R33" s="205"/>
      <c r="S33" s="206" t="str">
        <f>SUM(Q33)+(-P33/1000000000)</f>
        <v>0.000000000000</v>
      </c>
    </row>
    <row r="34" ht="23.25" customHeight="1">
      <c r="A34" s="55"/>
      <c r="B34" s="56"/>
      <c r="C34" s="68"/>
      <c r="D34" s="69"/>
      <c r="E34" s="69"/>
      <c r="F34" s="61"/>
      <c r="G34" s="68"/>
      <c r="H34" s="69"/>
      <c r="I34" s="69"/>
      <c r="J34" s="61"/>
      <c r="K34" s="68"/>
      <c r="L34" s="69"/>
      <c r="M34" s="69"/>
      <c r="N34" s="61"/>
      <c r="O34" s="68"/>
      <c r="P34" s="69"/>
      <c r="Q34" s="69"/>
      <c r="R34" s="61"/>
      <c r="S34" s="207"/>
    </row>
    <row r="35" ht="23.25" customHeight="1">
      <c r="A35" s="208"/>
      <c r="B35" s="209"/>
      <c r="C35" s="210"/>
      <c r="D35" s="219"/>
      <c r="E35" s="220"/>
      <c r="F35" s="213"/>
      <c r="G35" s="210"/>
      <c r="H35" s="219"/>
      <c r="I35" s="220"/>
      <c r="J35" s="213"/>
      <c r="K35" s="210"/>
      <c r="L35" s="219"/>
      <c r="M35" s="220"/>
      <c r="N35" s="213"/>
      <c r="O35" s="214"/>
      <c r="P35" s="215"/>
      <c r="Q35" s="224"/>
      <c r="R35" s="205"/>
      <c r="S35" s="206" t="str">
        <f>SUM(Q35)+(-P35/1000000000)</f>
        <v>0.000000000000</v>
      </c>
    </row>
    <row r="36" ht="23.25" customHeight="1">
      <c r="A36" s="99"/>
      <c r="B36" s="119"/>
      <c r="C36" s="64"/>
      <c r="D36" s="65"/>
      <c r="E36" s="65"/>
      <c r="F36" s="116"/>
      <c r="G36" s="64"/>
      <c r="H36" s="65"/>
      <c r="I36" s="65"/>
      <c r="J36" s="116"/>
      <c r="K36" s="64"/>
      <c r="L36" s="65"/>
      <c r="M36" s="65"/>
      <c r="N36" s="116"/>
      <c r="O36" s="64"/>
      <c r="P36" s="65"/>
      <c r="Q36" s="142"/>
      <c r="R36" s="61"/>
      <c r="S36" s="207"/>
    </row>
    <row r="37" ht="46.5" customHeight="1">
      <c r="A37" s="225" t="s">
        <v>147</v>
      </c>
      <c r="B37" s="226"/>
      <c r="C37" s="227" t="str">
        <f t="shared" ref="C37:D37" si="15">SUM(C5,C35)</f>
        <v>61</v>
      </c>
      <c r="D37" s="228" t="str">
        <f t="shared" si="15"/>
        <v>10161</v>
      </c>
      <c r="E37" s="229"/>
      <c r="F37" s="226"/>
      <c r="G37" s="227" t="str">
        <f t="shared" ref="G37:H37" si="16">SUM(G5,G35)</f>
        <v>304</v>
      </c>
      <c r="H37" s="228" t="str">
        <f t="shared" si="16"/>
        <v>34524</v>
      </c>
      <c r="I37" s="229"/>
      <c r="J37" s="226"/>
      <c r="K37" s="227" t="str">
        <f t="shared" ref="K37:L37" si="17">SUM(K5,K35)</f>
        <v>152</v>
      </c>
      <c r="L37" s="228" t="str">
        <f t="shared" si="17"/>
        <v>18942</v>
      </c>
      <c r="M37" s="229"/>
      <c r="N37" s="226"/>
      <c r="O37" s="227" t="str">
        <f t="shared" ref="O37:P37" si="18">SUM(O5,O35)</f>
        <v>517</v>
      </c>
      <c r="P37" s="230" t="str">
        <f t="shared" si="18"/>
        <v>63627</v>
      </c>
      <c r="S37" s="188"/>
    </row>
    <row r="38" ht="23.25" customHeight="1">
      <c r="C38" s="231"/>
      <c r="S38" s="188"/>
    </row>
    <row r="39" ht="14.25" customHeight="1">
      <c r="S39" s="188"/>
    </row>
    <row r="40" ht="14.25" customHeight="1">
      <c r="S40" s="188"/>
    </row>
    <row r="41" ht="14.25" customHeight="1">
      <c r="S41" s="188"/>
    </row>
    <row r="42" ht="14.25" customHeight="1">
      <c r="S42" s="188"/>
    </row>
    <row r="43" ht="14.25" customHeight="1">
      <c r="S43" s="188"/>
    </row>
    <row r="44" ht="14.25" customHeight="1">
      <c r="S44" s="188"/>
    </row>
    <row r="45" ht="14.25" customHeight="1">
      <c r="S45" s="188"/>
    </row>
    <row r="46" ht="14.25" customHeight="1">
      <c r="S46" s="188"/>
    </row>
    <row r="47" ht="14.25" customHeight="1">
      <c r="S47" s="188"/>
    </row>
    <row r="48" ht="14.25" customHeight="1">
      <c r="S48" s="188"/>
    </row>
    <row r="49" ht="14.25" customHeight="1">
      <c r="S49" s="188"/>
    </row>
    <row r="50" ht="14.25" customHeight="1">
      <c r="S50" s="188"/>
    </row>
    <row r="51" ht="14.25" customHeight="1">
      <c r="S51" s="188"/>
    </row>
    <row r="52" ht="14.25" customHeight="1">
      <c r="S52" s="188"/>
    </row>
    <row r="53" ht="14.25" customHeight="1">
      <c r="S53" s="188"/>
    </row>
    <row r="54" ht="14.25" customHeight="1">
      <c r="S54" s="188"/>
    </row>
    <row r="55" ht="14.25" customHeight="1">
      <c r="S55" s="188"/>
    </row>
    <row r="56" ht="14.25" customHeight="1">
      <c r="S56" s="188"/>
    </row>
    <row r="57" ht="14.25" customHeight="1">
      <c r="S57" s="188"/>
    </row>
    <row r="58" ht="14.25" customHeight="1">
      <c r="S58" s="188"/>
    </row>
    <row r="59" ht="14.25" customHeight="1">
      <c r="S59" s="188"/>
    </row>
    <row r="60" ht="14.25" customHeight="1">
      <c r="S60" s="188"/>
    </row>
    <row r="61" ht="14.25" customHeight="1">
      <c r="S61" s="188"/>
    </row>
    <row r="62" ht="14.25" customHeight="1">
      <c r="S62" s="188"/>
    </row>
    <row r="63" ht="14.25" customHeight="1">
      <c r="S63" s="188"/>
    </row>
    <row r="64" ht="14.25" customHeight="1">
      <c r="S64" s="188"/>
    </row>
    <row r="65" ht="14.25" customHeight="1">
      <c r="S65" s="188"/>
    </row>
    <row r="66" ht="14.25" customHeight="1">
      <c r="S66" s="188"/>
    </row>
    <row r="67" ht="14.25" customHeight="1">
      <c r="S67" s="188"/>
    </row>
    <row r="68" ht="14.25" customHeight="1">
      <c r="S68" s="188"/>
    </row>
    <row r="69" ht="14.25" customHeight="1">
      <c r="S69" s="188"/>
    </row>
    <row r="70" ht="14.25" customHeight="1">
      <c r="S70" s="188"/>
    </row>
    <row r="71" ht="14.25" customHeight="1">
      <c r="S71" s="188"/>
    </row>
    <row r="72" ht="14.25" customHeight="1">
      <c r="S72" s="188"/>
    </row>
    <row r="73" ht="14.25" customHeight="1">
      <c r="S73" s="188"/>
    </row>
    <row r="74" ht="14.25" customHeight="1">
      <c r="S74" s="188"/>
    </row>
    <row r="75" ht="14.25" customHeight="1">
      <c r="S75" s="188"/>
    </row>
    <row r="76" ht="14.25" customHeight="1">
      <c r="S76" s="188"/>
    </row>
    <row r="77" ht="14.25" customHeight="1">
      <c r="S77" s="188"/>
    </row>
    <row r="78" ht="14.25" customHeight="1">
      <c r="S78" s="188"/>
    </row>
    <row r="79" ht="14.25" customHeight="1">
      <c r="S79" s="188"/>
    </row>
    <row r="80" ht="14.25" customHeight="1">
      <c r="S80" s="188"/>
    </row>
    <row r="81" ht="14.25" customHeight="1">
      <c r="S81" s="188"/>
    </row>
    <row r="82" ht="14.25" customHeight="1">
      <c r="S82" s="188"/>
    </row>
    <row r="83" ht="14.25" customHeight="1">
      <c r="S83" s="188"/>
    </row>
    <row r="84" ht="14.25" customHeight="1">
      <c r="S84" s="188"/>
    </row>
    <row r="85" ht="14.25" customHeight="1">
      <c r="S85" s="188"/>
    </row>
    <row r="86" ht="14.25" customHeight="1">
      <c r="S86" s="188"/>
    </row>
    <row r="87" ht="14.25" customHeight="1">
      <c r="S87" s="188"/>
    </row>
    <row r="88" ht="14.25" customHeight="1">
      <c r="S88" s="188"/>
    </row>
    <row r="89" ht="14.25" customHeight="1">
      <c r="S89" s="188"/>
    </row>
    <row r="90" ht="14.25" customHeight="1">
      <c r="S90" s="188"/>
    </row>
    <row r="91" ht="14.25" customHeight="1">
      <c r="S91" s="188"/>
    </row>
    <row r="92" ht="14.25" customHeight="1">
      <c r="S92" s="188"/>
    </row>
    <row r="93" ht="14.25" customHeight="1">
      <c r="S93" s="188"/>
    </row>
    <row r="94" ht="14.25" customHeight="1">
      <c r="S94" s="188"/>
    </row>
    <row r="95" ht="14.25" customHeight="1">
      <c r="S95" s="188"/>
    </row>
    <row r="96" ht="14.25" customHeight="1">
      <c r="S96" s="188"/>
    </row>
    <row r="97" ht="14.25" customHeight="1">
      <c r="S97" s="188"/>
    </row>
    <row r="98" ht="14.25" customHeight="1">
      <c r="S98" s="188"/>
    </row>
    <row r="99" ht="14.25" customHeight="1">
      <c r="S99" s="188"/>
    </row>
    <row r="100" ht="14.25" customHeight="1">
      <c r="S100" s="188"/>
    </row>
  </sheetData>
  <mergeCells count="316">
    <mergeCell ref="R33:R34"/>
    <mergeCell ref="S33:S34"/>
    <mergeCell ref="M29:M30"/>
    <mergeCell ref="N29:N30"/>
    <mergeCell ref="M27:M28"/>
    <mergeCell ref="N27:N28"/>
    <mergeCell ref="N25:N26"/>
    <mergeCell ref="M25:M26"/>
    <mergeCell ref="M23:M24"/>
    <mergeCell ref="N23:N24"/>
    <mergeCell ref="O29:O30"/>
    <mergeCell ref="P29:P30"/>
    <mergeCell ref="O27:O28"/>
    <mergeCell ref="P27:P28"/>
    <mergeCell ref="O25:O26"/>
    <mergeCell ref="P25:P26"/>
    <mergeCell ref="P23:P24"/>
    <mergeCell ref="Q29:Q30"/>
    <mergeCell ref="R29:R30"/>
    <mergeCell ref="Q23:Q24"/>
    <mergeCell ref="R27:R28"/>
    <mergeCell ref="Q27:Q28"/>
    <mergeCell ref="J25:J26"/>
    <mergeCell ref="K29:K30"/>
    <mergeCell ref="L27:L28"/>
    <mergeCell ref="K27:K28"/>
    <mergeCell ref="K25:K26"/>
    <mergeCell ref="L25:L26"/>
    <mergeCell ref="L23:L24"/>
    <mergeCell ref="K23:K24"/>
    <mergeCell ref="R35:R36"/>
    <mergeCell ref="R31:R32"/>
    <mergeCell ref="R25:R26"/>
    <mergeCell ref="R23:R24"/>
    <mergeCell ref="S23:S24"/>
    <mergeCell ref="S27:S28"/>
    <mergeCell ref="S25:S26"/>
    <mergeCell ref="N31:N32"/>
    <mergeCell ref="O31:O32"/>
    <mergeCell ref="L31:L32"/>
    <mergeCell ref="K31:K32"/>
    <mergeCell ref="I19:I20"/>
    <mergeCell ref="I17:I18"/>
    <mergeCell ref="K35:K36"/>
    <mergeCell ref="I35:I36"/>
    <mergeCell ref="I33:I34"/>
    <mergeCell ref="J33:J34"/>
    <mergeCell ref="K33:K34"/>
    <mergeCell ref="J35:J36"/>
    <mergeCell ref="L33:L34"/>
    <mergeCell ref="M33:M34"/>
    <mergeCell ref="O35:O36"/>
    <mergeCell ref="P35:P36"/>
    <mergeCell ref="M37:N37"/>
    <mergeCell ref="P33:P34"/>
    <mergeCell ref="Q33:Q34"/>
    <mergeCell ref="I25:I26"/>
    <mergeCell ref="I23:I24"/>
    <mergeCell ref="J23:J24"/>
    <mergeCell ref="I21:I22"/>
    <mergeCell ref="J21:J22"/>
    <mergeCell ref="J19:J20"/>
    <mergeCell ref="J17:J18"/>
    <mergeCell ref="Q21:Q22"/>
    <mergeCell ref="Q25:Q26"/>
    <mergeCell ref="O21:O22"/>
    <mergeCell ref="O19:O20"/>
    <mergeCell ref="F15:F16"/>
    <mergeCell ref="H15:H16"/>
    <mergeCell ref="I15:I16"/>
    <mergeCell ref="J15:J16"/>
    <mergeCell ref="J13:J14"/>
    <mergeCell ref="F13:F14"/>
    <mergeCell ref="I13:I14"/>
    <mergeCell ref="G27:G28"/>
    <mergeCell ref="H27:H28"/>
    <mergeCell ref="I27:I28"/>
    <mergeCell ref="J27:J28"/>
    <mergeCell ref="F19:F20"/>
    <mergeCell ref="G19:G20"/>
    <mergeCell ref="H19:H20"/>
    <mergeCell ref="F17:F18"/>
    <mergeCell ref="G17:G18"/>
    <mergeCell ref="H17:H18"/>
    <mergeCell ref="F11:F12"/>
    <mergeCell ref="F9:F10"/>
    <mergeCell ref="G15:G16"/>
    <mergeCell ref="G9:G10"/>
    <mergeCell ref="H9:H10"/>
    <mergeCell ref="G13:G14"/>
    <mergeCell ref="H13:H14"/>
    <mergeCell ref="G11:G12"/>
    <mergeCell ref="H11:H12"/>
    <mergeCell ref="F33:F34"/>
    <mergeCell ref="F35:F36"/>
    <mergeCell ref="G35:G36"/>
    <mergeCell ref="H35:H36"/>
    <mergeCell ref="H7:H8"/>
    <mergeCell ref="I7:I8"/>
    <mergeCell ref="E31:E32"/>
    <mergeCell ref="E29:E30"/>
    <mergeCell ref="C29:C30"/>
    <mergeCell ref="D29:D30"/>
    <mergeCell ref="A31:A32"/>
    <mergeCell ref="B31:B32"/>
    <mergeCell ref="C31:C32"/>
    <mergeCell ref="D31:D32"/>
    <mergeCell ref="B29:B30"/>
    <mergeCell ref="A29:A30"/>
    <mergeCell ref="D21:D22"/>
    <mergeCell ref="E21:E22"/>
    <mergeCell ref="D19:D20"/>
    <mergeCell ref="E19:E20"/>
    <mergeCell ref="F21:F22"/>
    <mergeCell ref="G21:G22"/>
    <mergeCell ref="H21:H22"/>
    <mergeCell ref="D17:D18"/>
    <mergeCell ref="E17:E18"/>
    <mergeCell ref="D15:D16"/>
    <mergeCell ref="E15:E16"/>
    <mergeCell ref="C25:C26"/>
    <mergeCell ref="C23:C24"/>
    <mergeCell ref="D25:D26"/>
    <mergeCell ref="E25:E26"/>
    <mergeCell ref="D23:D24"/>
    <mergeCell ref="E23:E24"/>
    <mergeCell ref="C27:C28"/>
    <mergeCell ref="D27:D28"/>
    <mergeCell ref="E27:E28"/>
    <mergeCell ref="D13:D14"/>
    <mergeCell ref="E13:E14"/>
    <mergeCell ref="B13:B14"/>
    <mergeCell ref="C13:C14"/>
    <mergeCell ref="A13:A14"/>
    <mergeCell ref="A11:A12"/>
    <mergeCell ref="A27:A28"/>
    <mergeCell ref="A25:A26"/>
    <mergeCell ref="A23:A24"/>
    <mergeCell ref="A21:A22"/>
    <mergeCell ref="A19:A20"/>
    <mergeCell ref="A17:A18"/>
    <mergeCell ref="B11:B12"/>
    <mergeCell ref="C11:C12"/>
    <mergeCell ref="D11:D12"/>
    <mergeCell ref="E11:E12"/>
    <mergeCell ref="D9:D10"/>
    <mergeCell ref="E9:E10"/>
    <mergeCell ref="B9:B10"/>
    <mergeCell ref="C9:C10"/>
    <mergeCell ref="B17:B18"/>
    <mergeCell ref="C17:C18"/>
    <mergeCell ref="A15:A16"/>
    <mergeCell ref="B15:B16"/>
    <mergeCell ref="C15:C16"/>
    <mergeCell ref="A7:A8"/>
    <mergeCell ref="C7:C8"/>
    <mergeCell ref="A9:A10"/>
    <mergeCell ref="D7:D8"/>
    <mergeCell ref="D5:D6"/>
    <mergeCell ref="G5:G6"/>
    <mergeCell ref="H5:H6"/>
    <mergeCell ref="F27:F28"/>
    <mergeCell ref="F25:F26"/>
    <mergeCell ref="G25:G26"/>
    <mergeCell ref="H25:H26"/>
    <mergeCell ref="F23:F24"/>
    <mergeCell ref="G23:G24"/>
    <mergeCell ref="H23:H24"/>
    <mergeCell ref="B27:B28"/>
    <mergeCell ref="B25:B26"/>
    <mergeCell ref="B23:B24"/>
    <mergeCell ref="B21:B22"/>
    <mergeCell ref="C21:C22"/>
    <mergeCell ref="B19:B20"/>
    <mergeCell ref="C19:C20"/>
    <mergeCell ref="F29:F30"/>
    <mergeCell ref="G29:G30"/>
    <mergeCell ref="H29:H30"/>
    <mergeCell ref="I29:I30"/>
    <mergeCell ref="J29:J30"/>
    <mergeCell ref="A35:A36"/>
    <mergeCell ref="B35:B36"/>
    <mergeCell ref="E35:E36"/>
    <mergeCell ref="A37:B37"/>
    <mergeCell ref="E37:F37"/>
    <mergeCell ref="I37:J37"/>
    <mergeCell ref="C35:C36"/>
    <mergeCell ref="D35:D36"/>
    <mergeCell ref="A33:A34"/>
    <mergeCell ref="B33:B34"/>
    <mergeCell ref="C33:C34"/>
    <mergeCell ref="D33:D34"/>
    <mergeCell ref="E33:E34"/>
    <mergeCell ref="G33:G34"/>
    <mergeCell ref="H33:H34"/>
    <mergeCell ref="F31:F32"/>
    <mergeCell ref="G31:G32"/>
    <mergeCell ref="H31:H32"/>
    <mergeCell ref="J31:J32"/>
    <mergeCell ref="I31:I32"/>
    <mergeCell ref="R19:R20"/>
    <mergeCell ref="S19:S20"/>
    <mergeCell ref="P19:P20"/>
    <mergeCell ref="Q19:Q20"/>
    <mergeCell ref="O17:O18"/>
    <mergeCell ref="P17:P18"/>
    <mergeCell ref="Q17:Q18"/>
    <mergeCell ref="R15:R16"/>
    <mergeCell ref="S15:S16"/>
    <mergeCell ref="O15:O16"/>
    <mergeCell ref="P15:P16"/>
    <mergeCell ref="Q15:Q16"/>
    <mergeCell ref="P13:P14"/>
    <mergeCell ref="Q13:Q14"/>
    <mergeCell ref="O13:O14"/>
    <mergeCell ref="P5:P6"/>
    <mergeCell ref="Q5:Q6"/>
    <mergeCell ref="R5:R6"/>
    <mergeCell ref="S5:S6"/>
    <mergeCell ref="O3:R3"/>
    <mergeCell ref="P11:P12"/>
    <mergeCell ref="Q11:Q12"/>
    <mergeCell ref="P9:P10"/>
    <mergeCell ref="O9:O10"/>
    <mergeCell ref="O11:O12"/>
    <mergeCell ref="O7:O8"/>
    <mergeCell ref="O5:O6"/>
    <mergeCell ref="P7:P8"/>
    <mergeCell ref="Q7:Q8"/>
    <mergeCell ref="Q9:Q10"/>
    <mergeCell ref="R9:R10"/>
    <mergeCell ref="S9:S10"/>
    <mergeCell ref="S7:S8"/>
    <mergeCell ref="R7:R8"/>
    <mergeCell ref="R17:R18"/>
    <mergeCell ref="S17:S18"/>
    <mergeCell ref="R13:R14"/>
    <mergeCell ref="S13:S14"/>
    <mergeCell ref="T13:T14"/>
    <mergeCell ref="S11:S12"/>
    <mergeCell ref="R11:R12"/>
    <mergeCell ref="K21:K22"/>
    <mergeCell ref="L21:L22"/>
    <mergeCell ref="M21:M22"/>
    <mergeCell ref="L19:L20"/>
    <mergeCell ref="M19:M20"/>
    <mergeCell ref="N19:N20"/>
    <mergeCell ref="K19:K20"/>
    <mergeCell ref="K5:K6"/>
    <mergeCell ref="L5:L6"/>
    <mergeCell ref="M5:M6"/>
    <mergeCell ref="N5:N6"/>
    <mergeCell ref="K3:N3"/>
    <mergeCell ref="K11:K12"/>
    <mergeCell ref="K9:K10"/>
    <mergeCell ref="L9:L10"/>
    <mergeCell ref="M9:M10"/>
    <mergeCell ref="L7:L8"/>
    <mergeCell ref="M7:M8"/>
    <mergeCell ref="L13:L14"/>
    <mergeCell ref="M13:M14"/>
    <mergeCell ref="M11:M12"/>
    <mergeCell ref="N11:N12"/>
    <mergeCell ref="L11:L12"/>
    <mergeCell ref="K7:K8"/>
    <mergeCell ref="N9:N10"/>
    <mergeCell ref="N7:N8"/>
    <mergeCell ref="M15:M16"/>
    <mergeCell ref="L15:L16"/>
    <mergeCell ref="K17:K18"/>
    <mergeCell ref="L17:L18"/>
    <mergeCell ref="M17:M18"/>
    <mergeCell ref="N17:N18"/>
    <mergeCell ref="N15:N16"/>
    <mergeCell ref="K13:K14"/>
    <mergeCell ref="N13:N14"/>
    <mergeCell ref="K15:K16"/>
    <mergeCell ref="M35:M36"/>
    <mergeCell ref="M31:M32"/>
    <mergeCell ref="S35:S36"/>
    <mergeCell ref="L35:L36"/>
    <mergeCell ref="N35:N36"/>
    <mergeCell ref="Q35:Q36"/>
    <mergeCell ref="S29:S30"/>
    <mergeCell ref="L29:L30"/>
    <mergeCell ref="S31:S32"/>
    <mergeCell ref="O33:O34"/>
    <mergeCell ref="P31:P32"/>
    <mergeCell ref="N33:N34"/>
    <mergeCell ref="O23:O24"/>
    <mergeCell ref="P21:P22"/>
    <mergeCell ref="R21:R22"/>
    <mergeCell ref="S21:S22"/>
    <mergeCell ref="N21:N22"/>
    <mergeCell ref="Q31:Q32"/>
    <mergeCell ref="E5:E6"/>
    <mergeCell ref="F5:F6"/>
    <mergeCell ref="A4:B4"/>
    <mergeCell ref="A3:B3"/>
    <mergeCell ref="B7:B8"/>
    <mergeCell ref="A5:A6"/>
    <mergeCell ref="B5:B6"/>
    <mergeCell ref="C5:C6"/>
    <mergeCell ref="E7:E8"/>
    <mergeCell ref="F7:F8"/>
    <mergeCell ref="A1:F1"/>
    <mergeCell ref="C3:F3"/>
    <mergeCell ref="J7:J8"/>
    <mergeCell ref="J5:J6"/>
    <mergeCell ref="I11:I12"/>
    <mergeCell ref="J11:J12"/>
    <mergeCell ref="J9:J10"/>
    <mergeCell ref="I9:I10"/>
    <mergeCell ref="G3:J3"/>
    <mergeCell ref="I5:I6"/>
    <mergeCell ref="G7:G8"/>
  </mergeCells>
  <conditionalFormatting sqref="F5:F36 J33:J36 N33:N36">
    <cfRule type="cellIs" dxfId="0" priority="1" operator="lessThan">
      <formula>4</formula>
    </cfRule>
  </conditionalFormatting>
  <conditionalFormatting sqref="R5:R36">
    <cfRule type="cellIs" dxfId="0" priority="2" operator="lessThan">
      <formula>4</formula>
    </cfRule>
  </conditionalFormatting>
  <conditionalFormatting sqref="J5:J32">
    <cfRule type="cellIs" dxfId="0" priority="3" operator="lessThan">
      <formula>4</formula>
    </cfRule>
  </conditionalFormatting>
  <conditionalFormatting sqref="N5:N32">
    <cfRule type="cellIs" dxfId="0" priority="4" operator="lessThan">
      <formula>4</formula>
    </cfRule>
  </conditionalFormatting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4.0"/>
    <col customWidth="1" min="3" max="3" width="18.86"/>
    <col customWidth="1" min="4" max="4" width="40.29"/>
    <col customWidth="1" min="5" max="5" width="4.29"/>
    <col customWidth="1" min="6" max="6" width="4.0"/>
  </cols>
  <sheetData>
    <row r="1" ht="12.75" customHeight="1">
      <c r="A1" s="232"/>
      <c r="B1" s="232"/>
      <c r="C1" s="233" t="s">
        <v>148</v>
      </c>
      <c r="E1" s="232"/>
      <c r="F1" s="232"/>
    </row>
    <row r="2" ht="12.75" customHeight="1"/>
    <row r="3" ht="15.75" customHeight="1">
      <c r="A3" s="234">
        <v>1.0</v>
      </c>
      <c r="B3" s="235" t="s">
        <v>149</v>
      </c>
      <c r="C3" s="236"/>
      <c r="D3" s="237" t="s">
        <v>150</v>
      </c>
    </row>
    <row r="4" ht="25.5" customHeight="1">
      <c r="A4" s="238"/>
      <c r="B4" s="239" t="s">
        <v>151</v>
      </c>
      <c r="C4" s="240"/>
      <c r="D4" s="241"/>
    </row>
    <row r="5" ht="12.75" customHeight="1">
      <c r="A5" s="238"/>
      <c r="B5" s="242"/>
      <c r="C5" s="243" t="s">
        <v>152</v>
      </c>
      <c r="D5" s="244" t="s">
        <v>153</v>
      </c>
    </row>
    <row r="6" ht="12.75" customHeight="1">
      <c r="A6" s="238"/>
      <c r="B6" s="245" t="s">
        <v>154</v>
      </c>
      <c r="C6" s="246">
        <v>3321.0</v>
      </c>
      <c r="D6" s="247" t="s">
        <v>42</v>
      </c>
    </row>
    <row r="7" ht="12.75" customHeight="1">
      <c r="A7" s="238"/>
      <c r="B7" s="248" t="s">
        <v>155</v>
      </c>
      <c r="C7" s="249">
        <v>5637.0</v>
      </c>
      <c r="D7" s="250" t="s">
        <v>45</v>
      </c>
    </row>
    <row r="8" ht="12.75" customHeight="1">
      <c r="A8" s="238"/>
      <c r="B8" s="248" t="s">
        <v>156</v>
      </c>
      <c r="C8" s="249">
        <v>1661.0</v>
      </c>
      <c r="D8" s="250" t="s">
        <v>157</v>
      </c>
    </row>
    <row r="9" ht="12.75" customHeight="1">
      <c r="A9" s="238"/>
      <c r="B9" s="248" t="s">
        <v>158</v>
      </c>
      <c r="C9" s="251"/>
      <c r="D9" s="252"/>
    </row>
    <row r="10" ht="12.75" customHeight="1">
      <c r="A10" s="238"/>
      <c r="B10" s="248" t="s">
        <v>159</v>
      </c>
      <c r="C10" s="249"/>
      <c r="D10" s="250"/>
    </row>
    <row r="11" ht="12.75" customHeight="1">
      <c r="A11" s="238"/>
      <c r="B11" s="253" t="s">
        <v>160</v>
      </c>
      <c r="C11" s="249"/>
      <c r="D11" s="250"/>
    </row>
    <row r="12" ht="31.5" customHeight="1">
      <c r="A12" s="238"/>
      <c r="B12" s="254" t="s">
        <v>161</v>
      </c>
      <c r="C12" s="255"/>
      <c r="D12" s="256" t="s">
        <v>42</v>
      </c>
    </row>
    <row r="13" ht="15.75" customHeight="1">
      <c r="A13" s="238"/>
      <c r="B13" s="257" t="s">
        <v>162</v>
      </c>
      <c r="C13" s="258"/>
      <c r="D13" s="259">
        <v>7.77780742E8</v>
      </c>
    </row>
    <row r="14" ht="15.75" customHeight="1">
      <c r="A14" s="238"/>
      <c r="B14" s="260" t="s">
        <v>163</v>
      </c>
      <c r="C14" s="261"/>
      <c r="D14" s="262" t="s">
        <v>164</v>
      </c>
    </row>
    <row r="15" ht="12.75" customHeight="1">
      <c r="A15" s="238"/>
      <c r="B15" s="263"/>
      <c r="C15" s="263"/>
      <c r="D15" s="263"/>
    </row>
    <row r="16" ht="15.75" customHeight="1">
      <c r="A16" s="234">
        <v>2.0</v>
      </c>
      <c r="B16" s="235" t="s">
        <v>149</v>
      </c>
      <c r="C16" s="236"/>
      <c r="D16" s="237" t="s">
        <v>165</v>
      </c>
    </row>
    <row r="17" ht="25.5" customHeight="1">
      <c r="A17" s="238"/>
      <c r="B17" s="239" t="s">
        <v>151</v>
      </c>
      <c r="C17" s="240"/>
      <c r="D17" s="241"/>
    </row>
    <row r="18" ht="12.75" customHeight="1">
      <c r="A18" s="238"/>
      <c r="B18" s="242"/>
      <c r="C18" s="243" t="s">
        <v>152</v>
      </c>
      <c r="D18" s="244" t="s">
        <v>153</v>
      </c>
    </row>
    <row r="19" ht="12.75" customHeight="1">
      <c r="A19" s="238"/>
      <c r="B19" s="245" t="s">
        <v>154</v>
      </c>
      <c r="C19" s="246">
        <v>2813.0</v>
      </c>
      <c r="D19" s="247" t="s">
        <v>48</v>
      </c>
    </row>
    <row r="20" ht="12.75" customHeight="1">
      <c r="A20" s="238"/>
      <c r="B20" s="248" t="s">
        <v>155</v>
      </c>
      <c r="C20" s="249">
        <v>3093.0</v>
      </c>
      <c r="D20" s="250" t="s">
        <v>47</v>
      </c>
    </row>
    <row r="21" ht="12.75" customHeight="1">
      <c r="A21" s="238"/>
      <c r="B21" s="248" t="s">
        <v>156</v>
      </c>
      <c r="C21" s="251"/>
      <c r="D21" s="252"/>
    </row>
    <row r="22" ht="12.75" customHeight="1">
      <c r="A22" s="238"/>
      <c r="B22" s="248" t="s">
        <v>158</v>
      </c>
      <c r="C22" s="251"/>
      <c r="D22" s="252"/>
    </row>
    <row r="23" ht="12.75" customHeight="1">
      <c r="A23" s="238"/>
      <c r="B23" s="248" t="s">
        <v>159</v>
      </c>
      <c r="C23" s="249"/>
      <c r="D23" s="250"/>
    </row>
    <row r="24" ht="12.75" customHeight="1">
      <c r="A24" s="238"/>
      <c r="B24" s="253" t="s">
        <v>160</v>
      </c>
      <c r="C24" s="249"/>
      <c r="D24" s="250"/>
    </row>
    <row r="25" ht="31.5" customHeight="1">
      <c r="A25" s="238"/>
      <c r="B25" s="254" t="s">
        <v>161</v>
      </c>
      <c r="C25" s="255"/>
      <c r="D25" s="256" t="s">
        <v>48</v>
      </c>
    </row>
    <row r="26" ht="15.75" customHeight="1">
      <c r="A26" s="238"/>
      <c r="B26" s="257" t="s">
        <v>162</v>
      </c>
      <c r="C26" s="258"/>
      <c r="D26" s="259">
        <v>7.77326902E8</v>
      </c>
    </row>
    <row r="27" ht="15.75" customHeight="1">
      <c r="A27" s="238"/>
      <c r="B27" s="260" t="s">
        <v>163</v>
      </c>
      <c r="C27" s="261"/>
      <c r="D27" s="262" t="s">
        <v>166</v>
      </c>
    </row>
    <row r="28" ht="12.75" customHeight="1">
      <c r="A28" s="238"/>
      <c r="B28" s="263"/>
      <c r="C28" s="263"/>
      <c r="D28" s="263"/>
    </row>
    <row r="29" ht="15.75" customHeight="1">
      <c r="A29" s="234">
        <v>3.0</v>
      </c>
      <c r="B29" s="235" t="s">
        <v>149</v>
      </c>
      <c r="C29" s="236"/>
      <c r="D29" s="237" t="s">
        <v>167</v>
      </c>
    </row>
    <row r="30" ht="25.5" customHeight="1">
      <c r="A30" s="238"/>
      <c r="B30" s="239" t="s">
        <v>151</v>
      </c>
      <c r="C30" s="264"/>
      <c r="D30" s="237"/>
    </row>
    <row r="31" ht="12.75" customHeight="1">
      <c r="A31" s="238"/>
      <c r="B31" s="242"/>
      <c r="C31" s="243" t="s">
        <v>152</v>
      </c>
      <c r="D31" s="244" t="s">
        <v>153</v>
      </c>
    </row>
    <row r="32" ht="12.75" customHeight="1">
      <c r="A32" s="238"/>
      <c r="B32" s="245" t="s">
        <v>154</v>
      </c>
      <c r="C32" s="246">
        <v>2508.0</v>
      </c>
      <c r="D32" s="247" t="s">
        <v>51</v>
      </c>
    </row>
    <row r="33" ht="12.75" customHeight="1">
      <c r="A33" s="238"/>
      <c r="B33" s="248" t="s">
        <v>155</v>
      </c>
      <c r="C33" s="249">
        <v>7194.0</v>
      </c>
      <c r="D33" s="250" t="s">
        <v>50</v>
      </c>
    </row>
    <row r="34" ht="12.75" customHeight="1">
      <c r="A34" s="238"/>
      <c r="B34" s="248" t="s">
        <v>156</v>
      </c>
      <c r="C34" s="249">
        <v>1975.0</v>
      </c>
      <c r="D34" s="250" t="s">
        <v>168</v>
      </c>
    </row>
    <row r="35" ht="12.75" customHeight="1">
      <c r="A35" s="238"/>
      <c r="B35" s="248" t="s">
        <v>158</v>
      </c>
      <c r="C35" s="249">
        <v>3611.0</v>
      </c>
      <c r="D35" s="250" t="s">
        <v>169</v>
      </c>
    </row>
    <row r="36" ht="12.75" customHeight="1">
      <c r="A36" s="238"/>
      <c r="B36" s="248" t="s">
        <v>159</v>
      </c>
      <c r="C36" s="249">
        <v>3609.0</v>
      </c>
      <c r="D36" s="250" t="s">
        <v>170</v>
      </c>
    </row>
    <row r="37" ht="12.75" customHeight="1">
      <c r="A37" s="238"/>
      <c r="B37" s="253" t="s">
        <v>160</v>
      </c>
      <c r="C37" s="249">
        <v>2647.0</v>
      </c>
      <c r="D37" s="250" t="s">
        <v>171</v>
      </c>
    </row>
    <row r="38" ht="31.5" customHeight="1">
      <c r="A38" s="238"/>
      <c r="B38" s="254" t="s">
        <v>161</v>
      </c>
      <c r="C38" s="255"/>
      <c r="D38" s="256" t="s">
        <v>51</v>
      </c>
    </row>
    <row r="39" ht="15.75" customHeight="1">
      <c r="A39" s="238"/>
      <c r="B39" s="257" t="s">
        <v>162</v>
      </c>
      <c r="C39" s="258"/>
      <c r="D39" s="259">
        <v>6.02537169E8</v>
      </c>
    </row>
    <row r="40" ht="15.75" customHeight="1">
      <c r="A40" s="238"/>
      <c r="B40" s="260" t="s">
        <v>163</v>
      </c>
      <c r="C40" s="261"/>
      <c r="D40" s="262" t="s">
        <v>172</v>
      </c>
    </row>
    <row r="41" ht="12.75" customHeight="1">
      <c r="A41" s="238"/>
      <c r="B41" s="263"/>
      <c r="C41" s="263"/>
      <c r="D41" s="263"/>
    </row>
    <row r="42" ht="15.75" customHeight="1">
      <c r="A42" s="234">
        <v>4.0</v>
      </c>
      <c r="B42" s="235" t="s">
        <v>149</v>
      </c>
      <c r="C42" s="236"/>
      <c r="D42" s="237" t="s">
        <v>173</v>
      </c>
    </row>
    <row r="43" ht="25.5" customHeight="1">
      <c r="A43" s="238"/>
      <c r="B43" s="239" t="s">
        <v>151</v>
      </c>
      <c r="C43" s="240"/>
      <c r="D43" s="241"/>
    </row>
    <row r="44" ht="12.75" customHeight="1">
      <c r="A44" s="238"/>
      <c r="B44" s="242"/>
      <c r="C44" s="243" t="s">
        <v>152</v>
      </c>
      <c r="D44" s="244" t="s">
        <v>153</v>
      </c>
    </row>
    <row r="45" ht="12.75" customHeight="1">
      <c r="A45" s="238"/>
      <c r="B45" s="245" t="s">
        <v>154</v>
      </c>
      <c r="C45" s="246">
        <v>7869.0</v>
      </c>
      <c r="D45" s="247" t="s">
        <v>104</v>
      </c>
    </row>
    <row r="46" ht="12.75" customHeight="1">
      <c r="A46" s="238"/>
      <c r="B46" s="248" t="s">
        <v>155</v>
      </c>
      <c r="C46" s="249">
        <v>8482.0</v>
      </c>
      <c r="D46" s="250" t="s">
        <v>54</v>
      </c>
    </row>
    <row r="47" ht="12.75" customHeight="1">
      <c r="A47" s="238"/>
      <c r="B47" s="248" t="s">
        <v>156</v>
      </c>
      <c r="C47" s="249">
        <v>8870.0</v>
      </c>
      <c r="D47" s="250" t="s">
        <v>174</v>
      </c>
    </row>
    <row r="48" ht="12.75" customHeight="1">
      <c r="A48" s="238"/>
      <c r="B48" s="248" t="s">
        <v>158</v>
      </c>
      <c r="C48" s="249">
        <v>8483.0</v>
      </c>
      <c r="D48" s="250" t="s">
        <v>175</v>
      </c>
    </row>
    <row r="49" ht="12.75" customHeight="1">
      <c r="A49" s="238"/>
      <c r="B49" s="248" t="s">
        <v>159</v>
      </c>
      <c r="C49" s="265" t="s">
        <v>176</v>
      </c>
      <c r="D49" s="250" t="s">
        <v>177</v>
      </c>
    </row>
    <row r="50" ht="12.75" customHeight="1">
      <c r="A50" s="238"/>
      <c r="B50" s="253" t="s">
        <v>160</v>
      </c>
      <c r="C50" s="249"/>
      <c r="D50" s="250"/>
    </row>
    <row r="51" ht="31.5" customHeight="1">
      <c r="A51" s="238"/>
      <c r="B51" s="254" t="s">
        <v>161</v>
      </c>
      <c r="C51" s="255"/>
      <c r="D51" s="256" t="s">
        <v>104</v>
      </c>
    </row>
    <row r="52" ht="15.75" customHeight="1">
      <c r="A52" s="238"/>
      <c r="B52" s="257" t="s">
        <v>162</v>
      </c>
      <c r="C52" s="258"/>
      <c r="D52" s="259">
        <v>7.7356838E8</v>
      </c>
    </row>
    <row r="53" ht="15.75" customHeight="1">
      <c r="A53" s="238"/>
      <c r="B53" s="260" t="s">
        <v>163</v>
      </c>
      <c r="C53" s="261"/>
      <c r="D53" s="262" t="s">
        <v>178</v>
      </c>
    </row>
    <row r="54" ht="12.75" customHeight="1">
      <c r="A54" s="238"/>
      <c r="B54" s="263"/>
      <c r="C54" s="263"/>
      <c r="D54" s="263"/>
    </row>
    <row r="55" ht="15.75" customHeight="1">
      <c r="A55" s="234">
        <v>5.0</v>
      </c>
      <c r="B55" s="235" t="s">
        <v>149</v>
      </c>
      <c r="C55" s="236"/>
      <c r="D55" s="237" t="s">
        <v>179</v>
      </c>
    </row>
    <row r="56" ht="25.5" customHeight="1">
      <c r="A56" s="238"/>
      <c r="B56" s="239" t="s">
        <v>151</v>
      </c>
      <c r="C56" s="240"/>
      <c r="D56" s="241"/>
    </row>
    <row r="57" ht="12.75" customHeight="1">
      <c r="A57" s="238"/>
      <c r="B57" s="242"/>
      <c r="C57" s="243" t="s">
        <v>152</v>
      </c>
      <c r="D57" s="244" t="s">
        <v>153</v>
      </c>
    </row>
    <row r="58" ht="12.75" customHeight="1">
      <c r="A58" s="238"/>
      <c r="B58" s="245" t="s">
        <v>154</v>
      </c>
      <c r="C58" s="246">
        <v>2629.0</v>
      </c>
      <c r="D58" s="247" t="s">
        <v>56</v>
      </c>
    </row>
    <row r="59" ht="12.75" customHeight="1">
      <c r="A59" s="238"/>
      <c r="B59" s="248" t="s">
        <v>155</v>
      </c>
      <c r="C59" s="249">
        <v>465.0</v>
      </c>
      <c r="D59" s="250" t="s">
        <v>57</v>
      </c>
    </row>
    <row r="60" ht="12.75" customHeight="1">
      <c r="A60" s="238"/>
      <c r="B60" s="248" t="s">
        <v>156</v>
      </c>
      <c r="C60" s="249">
        <v>3803.0</v>
      </c>
      <c r="D60" s="250" t="s">
        <v>180</v>
      </c>
    </row>
    <row r="61" ht="12.75" customHeight="1">
      <c r="A61" s="238"/>
      <c r="B61" s="248" t="s">
        <v>158</v>
      </c>
      <c r="C61" s="249">
        <v>460.0</v>
      </c>
      <c r="D61" s="250" t="s">
        <v>181</v>
      </c>
    </row>
    <row r="62" ht="12.75" customHeight="1">
      <c r="A62" s="238"/>
      <c r="B62" s="248" t="s">
        <v>159</v>
      </c>
      <c r="C62" s="249">
        <v>3021.0</v>
      </c>
      <c r="D62" s="250" t="s">
        <v>182</v>
      </c>
    </row>
    <row r="63" ht="12.75" customHeight="1">
      <c r="A63" s="238"/>
      <c r="B63" s="253" t="s">
        <v>160</v>
      </c>
      <c r="C63" s="249">
        <v>466.0</v>
      </c>
      <c r="D63" s="250" t="s">
        <v>183</v>
      </c>
    </row>
    <row r="64" ht="31.5" customHeight="1">
      <c r="A64" s="238"/>
      <c r="B64" s="254" t="s">
        <v>161</v>
      </c>
      <c r="C64" s="255"/>
      <c r="D64" s="256" t="s">
        <v>56</v>
      </c>
    </row>
    <row r="65" ht="15.75" customHeight="1">
      <c r="A65" s="238"/>
      <c r="B65" s="257" t="s">
        <v>162</v>
      </c>
      <c r="C65" s="258"/>
      <c r="D65" s="259">
        <v>6.04462846E8</v>
      </c>
    </row>
    <row r="66" ht="15.75" customHeight="1">
      <c r="A66" s="238"/>
      <c r="B66" s="260" t="s">
        <v>163</v>
      </c>
      <c r="C66" s="261"/>
      <c r="D66" s="262" t="s">
        <v>184</v>
      </c>
    </row>
    <row r="67" ht="12.75" customHeight="1">
      <c r="A67" s="238"/>
      <c r="B67" s="263"/>
      <c r="C67" s="263"/>
      <c r="D67" s="263"/>
    </row>
    <row r="68" ht="15.75" customHeight="1">
      <c r="A68" s="234">
        <v>6.0</v>
      </c>
      <c r="B68" s="235" t="s">
        <v>149</v>
      </c>
      <c r="C68" s="236"/>
      <c r="D68" s="237" t="s">
        <v>185</v>
      </c>
    </row>
    <row r="69" ht="25.5" customHeight="1">
      <c r="A69" s="238"/>
      <c r="B69" s="239" t="s">
        <v>151</v>
      </c>
      <c r="C69" s="264"/>
      <c r="D69" s="237" t="s">
        <v>186</v>
      </c>
    </row>
    <row r="70" ht="12.75" customHeight="1">
      <c r="A70" s="238"/>
      <c r="B70" s="242"/>
      <c r="C70" s="243" t="s">
        <v>152</v>
      </c>
      <c r="D70" s="244" t="s">
        <v>153</v>
      </c>
    </row>
    <row r="71" ht="12.75" customHeight="1">
      <c r="A71" s="238"/>
      <c r="B71" s="245" t="s">
        <v>154</v>
      </c>
      <c r="C71" s="246">
        <v>2858.0</v>
      </c>
      <c r="D71" s="247" t="s">
        <v>60</v>
      </c>
    </row>
    <row r="72" ht="12.75" customHeight="1">
      <c r="A72" s="238"/>
      <c r="B72" s="248" t="s">
        <v>155</v>
      </c>
      <c r="C72" s="249">
        <v>3782.0</v>
      </c>
      <c r="D72" s="250" t="s">
        <v>109</v>
      </c>
    </row>
    <row r="73" ht="12.75" customHeight="1">
      <c r="A73" s="238"/>
      <c r="B73" s="248" t="s">
        <v>156</v>
      </c>
      <c r="C73" s="249">
        <v>7812.0</v>
      </c>
      <c r="D73" s="250" t="s">
        <v>59</v>
      </c>
    </row>
    <row r="74" ht="12.75" customHeight="1">
      <c r="A74" s="238"/>
      <c r="B74" s="248" t="s">
        <v>158</v>
      </c>
      <c r="C74" s="249">
        <v>7813.0</v>
      </c>
      <c r="D74" s="250" t="s">
        <v>187</v>
      </c>
    </row>
    <row r="75" ht="12.75" customHeight="1">
      <c r="A75" s="238"/>
      <c r="B75" s="248" t="s">
        <v>159</v>
      </c>
      <c r="C75" s="249">
        <v>4325.0</v>
      </c>
      <c r="D75" s="250" t="s">
        <v>188</v>
      </c>
    </row>
    <row r="76" ht="12.75" customHeight="1">
      <c r="A76" s="238"/>
      <c r="B76" s="253" t="s">
        <v>160</v>
      </c>
      <c r="C76" s="249"/>
      <c r="D76" s="250"/>
    </row>
    <row r="77" ht="31.5" customHeight="1">
      <c r="A77" s="238"/>
      <c r="B77" s="254" t="s">
        <v>161</v>
      </c>
      <c r="C77" s="255"/>
      <c r="D77" s="256" t="s">
        <v>60</v>
      </c>
    </row>
    <row r="78" ht="15.75" customHeight="1">
      <c r="A78" s="238"/>
      <c r="B78" s="257" t="s">
        <v>162</v>
      </c>
      <c r="C78" s="258"/>
      <c r="D78" s="259">
        <v>6.07741878E8</v>
      </c>
    </row>
    <row r="79" ht="15.75" customHeight="1">
      <c r="A79" s="238"/>
      <c r="B79" s="260" t="s">
        <v>163</v>
      </c>
      <c r="C79" s="261"/>
      <c r="D79" s="262" t="s">
        <v>189</v>
      </c>
    </row>
    <row r="80" ht="12.75" customHeight="1">
      <c r="A80" s="238"/>
      <c r="B80" s="263"/>
      <c r="C80" s="263"/>
      <c r="D80" s="263"/>
    </row>
    <row r="81" ht="15.75" customHeight="1">
      <c r="A81" s="234">
        <v>7.0</v>
      </c>
      <c r="B81" s="235" t="s">
        <v>149</v>
      </c>
      <c r="C81" s="236"/>
      <c r="D81" s="237" t="s">
        <v>190</v>
      </c>
    </row>
    <row r="82" ht="25.5" customHeight="1">
      <c r="A82" s="238"/>
      <c r="B82" s="239" t="s">
        <v>151</v>
      </c>
      <c r="C82" s="240"/>
      <c r="D82" s="241"/>
    </row>
    <row r="83" ht="12.75" customHeight="1">
      <c r="A83" s="238"/>
      <c r="B83" s="242"/>
      <c r="C83" s="243" t="s">
        <v>152</v>
      </c>
      <c r="D83" s="244" t="s">
        <v>153</v>
      </c>
    </row>
    <row r="84" ht="12.75" customHeight="1">
      <c r="A84" s="238"/>
      <c r="B84" s="245" t="s">
        <v>154</v>
      </c>
      <c r="C84" s="246">
        <v>4789.0</v>
      </c>
      <c r="D84" s="247" t="s">
        <v>63</v>
      </c>
    </row>
    <row r="85" ht="12.75" customHeight="1">
      <c r="A85" s="238"/>
      <c r="B85" s="248" t="s">
        <v>155</v>
      </c>
      <c r="C85" s="249">
        <v>7327.0</v>
      </c>
      <c r="D85" s="250" t="s">
        <v>62</v>
      </c>
    </row>
    <row r="86" ht="12.75" customHeight="1">
      <c r="A86" s="238"/>
      <c r="B86" s="248" t="s">
        <v>156</v>
      </c>
      <c r="C86" s="249">
        <v>4402.0</v>
      </c>
      <c r="D86" s="250" t="s">
        <v>191</v>
      </c>
    </row>
    <row r="87" ht="12.75" customHeight="1">
      <c r="A87" s="238"/>
      <c r="B87" s="248" t="s">
        <v>158</v>
      </c>
      <c r="C87" s="249"/>
      <c r="D87" s="250"/>
    </row>
    <row r="88" ht="12.75" customHeight="1">
      <c r="A88" s="238"/>
      <c r="B88" s="248" t="s">
        <v>159</v>
      </c>
      <c r="C88" s="249"/>
      <c r="D88" s="250"/>
    </row>
    <row r="89" ht="12.75" customHeight="1">
      <c r="A89" s="238"/>
      <c r="B89" s="253" t="s">
        <v>160</v>
      </c>
      <c r="C89" s="249"/>
      <c r="D89" s="250"/>
    </row>
    <row r="90" ht="31.5" customHeight="1">
      <c r="A90" s="238"/>
      <c r="B90" s="254" t="s">
        <v>161</v>
      </c>
      <c r="C90" s="255"/>
      <c r="D90" s="256" t="s">
        <v>63</v>
      </c>
    </row>
    <row r="91" ht="15.75" customHeight="1">
      <c r="A91" s="238"/>
      <c r="B91" s="257" t="s">
        <v>162</v>
      </c>
      <c r="C91" s="258"/>
      <c r="D91" s="259">
        <v>6.07133234E8</v>
      </c>
    </row>
    <row r="92" ht="15.75" customHeight="1">
      <c r="A92" s="238"/>
      <c r="B92" s="260" t="s">
        <v>163</v>
      </c>
      <c r="C92" s="261"/>
      <c r="D92" s="266"/>
    </row>
    <row r="93" ht="12.75" customHeight="1">
      <c r="A93" s="238"/>
      <c r="B93" s="263"/>
      <c r="C93" s="263"/>
      <c r="D93" s="263"/>
    </row>
    <row r="94" ht="15.75" customHeight="1">
      <c r="A94" s="234">
        <v>8.0</v>
      </c>
      <c r="B94" s="235" t="s">
        <v>149</v>
      </c>
      <c r="C94" s="236"/>
      <c r="D94" s="237" t="s">
        <v>192</v>
      </c>
    </row>
    <row r="95" ht="25.5" customHeight="1">
      <c r="A95" s="238"/>
      <c r="B95" s="239" t="s">
        <v>151</v>
      </c>
      <c r="C95" s="264"/>
      <c r="D95" s="237"/>
    </row>
    <row r="96" ht="12.75" customHeight="1">
      <c r="A96" s="238"/>
      <c r="B96" s="267"/>
      <c r="C96" s="268" t="s">
        <v>152</v>
      </c>
      <c r="D96" s="269" t="s">
        <v>153</v>
      </c>
    </row>
    <row r="97" ht="12.75" customHeight="1">
      <c r="A97" s="238"/>
      <c r="B97" s="270" t="s">
        <v>154</v>
      </c>
      <c r="C97" s="271"/>
      <c r="D97" s="272"/>
    </row>
    <row r="98" ht="12.75" customHeight="1">
      <c r="A98" s="238"/>
      <c r="B98" s="273" t="s">
        <v>155</v>
      </c>
      <c r="C98" s="251"/>
      <c r="D98" s="252"/>
    </row>
    <row r="99" ht="12.75" customHeight="1">
      <c r="A99" s="238"/>
      <c r="B99" s="273" t="s">
        <v>156</v>
      </c>
      <c r="C99" s="249">
        <v>6622.0</v>
      </c>
      <c r="D99" s="250" t="s">
        <v>193</v>
      </c>
    </row>
    <row r="100" ht="12.75" customHeight="1">
      <c r="A100" s="238"/>
      <c r="B100" s="273" t="s">
        <v>158</v>
      </c>
      <c r="C100" s="249"/>
      <c r="D100" s="250"/>
    </row>
    <row r="101" ht="12.75" customHeight="1">
      <c r="A101" s="238"/>
      <c r="B101" s="273" t="s">
        <v>159</v>
      </c>
      <c r="C101" s="249"/>
      <c r="D101" s="250"/>
    </row>
    <row r="102" ht="12.75" customHeight="1">
      <c r="A102" s="238"/>
      <c r="B102" s="274" t="s">
        <v>160</v>
      </c>
      <c r="C102" s="275"/>
      <c r="D102" s="276"/>
    </row>
    <row r="103" ht="31.5" customHeight="1">
      <c r="A103" s="238"/>
      <c r="B103" s="254" t="s">
        <v>161</v>
      </c>
      <c r="C103" s="255"/>
      <c r="D103" s="277" t="s">
        <v>66</v>
      </c>
    </row>
    <row r="104" ht="15.75" customHeight="1">
      <c r="A104" s="238"/>
      <c r="B104" s="257" t="s">
        <v>162</v>
      </c>
      <c r="C104" s="258"/>
      <c r="D104" s="259">
        <v>7.2583243E8</v>
      </c>
    </row>
    <row r="105" ht="15.75" customHeight="1">
      <c r="A105" s="238"/>
      <c r="B105" s="260" t="s">
        <v>163</v>
      </c>
      <c r="C105" s="261"/>
      <c r="D105" s="262" t="s">
        <v>194</v>
      </c>
    </row>
    <row r="106" ht="12.75" customHeight="1">
      <c r="A106" s="238"/>
      <c r="B106" s="263"/>
      <c r="C106" s="263"/>
      <c r="D106" s="263"/>
    </row>
    <row r="107" ht="15.75" customHeight="1">
      <c r="A107" s="234">
        <v>9.0</v>
      </c>
      <c r="B107" s="235" t="s">
        <v>149</v>
      </c>
      <c r="C107" s="236"/>
      <c r="D107" s="237" t="s">
        <v>195</v>
      </c>
    </row>
    <row r="108" ht="25.5" customHeight="1">
      <c r="A108" s="238"/>
      <c r="B108" s="239" t="s">
        <v>151</v>
      </c>
      <c r="C108" s="264"/>
      <c r="D108" s="237"/>
    </row>
    <row r="109" ht="12.75" customHeight="1">
      <c r="A109" s="238"/>
      <c r="B109" s="242"/>
      <c r="C109" s="243" t="s">
        <v>152</v>
      </c>
      <c r="D109" s="244" t="s">
        <v>153</v>
      </c>
    </row>
    <row r="110" ht="12.75" customHeight="1">
      <c r="A110" s="238"/>
      <c r="B110" s="245" t="s">
        <v>154</v>
      </c>
      <c r="C110" s="249">
        <v>3758.0</v>
      </c>
      <c r="D110" s="250" t="s">
        <v>107</v>
      </c>
    </row>
    <row r="111" ht="12.75" customHeight="1">
      <c r="A111" s="238"/>
      <c r="B111" s="248" t="s">
        <v>155</v>
      </c>
      <c r="C111" s="249">
        <v>1975.0</v>
      </c>
      <c r="D111" s="250" t="s">
        <v>168</v>
      </c>
    </row>
    <row r="112" ht="12.75" customHeight="1">
      <c r="A112" s="238"/>
      <c r="B112" s="248" t="s">
        <v>156</v>
      </c>
      <c r="C112" s="278">
        <v>1770.0</v>
      </c>
      <c r="D112" s="279" t="s">
        <v>106</v>
      </c>
    </row>
    <row r="113" ht="12.75" customHeight="1">
      <c r="A113" s="238"/>
      <c r="B113" s="248" t="s">
        <v>158</v>
      </c>
      <c r="C113" s="249">
        <v>575.0</v>
      </c>
      <c r="D113" s="250" t="s">
        <v>196</v>
      </c>
    </row>
    <row r="114" ht="12.75" customHeight="1">
      <c r="A114" s="238"/>
      <c r="B114" s="248" t="s">
        <v>159</v>
      </c>
      <c r="C114" s="249"/>
      <c r="D114" s="250"/>
    </row>
    <row r="115" ht="12.75" customHeight="1">
      <c r="A115" s="238"/>
      <c r="B115" s="253" t="s">
        <v>160</v>
      </c>
      <c r="C115" s="249"/>
      <c r="D115" s="250"/>
    </row>
    <row r="116" ht="31.5" customHeight="1">
      <c r="A116" s="238"/>
      <c r="B116" s="254" t="s">
        <v>161</v>
      </c>
      <c r="C116" s="255"/>
      <c r="D116" s="256" t="s">
        <v>107</v>
      </c>
    </row>
    <row r="117" ht="15.75" customHeight="1">
      <c r="A117" s="238"/>
      <c r="B117" s="257" t="s">
        <v>162</v>
      </c>
      <c r="C117" s="258"/>
      <c r="D117" s="259">
        <v>7.74544881E8</v>
      </c>
    </row>
    <row r="118" ht="15.75" customHeight="1">
      <c r="A118" s="238"/>
      <c r="B118" s="260" t="s">
        <v>163</v>
      </c>
      <c r="C118" s="261"/>
      <c r="D118" s="262" t="s">
        <v>197</v>
      </c>
    </row>
    <row r="119" ht="12.75" customHeight="1">
      <c r="A119" s="238"/>
      <c r="B119" s="263"/>
      <c r="C119" s="263"/>
      <c r="D119" s="263"/>
    </row>
    <row r="120" ht="15.75" customHeight="1">
      <c r="A120" s="234">
        <v>10.0</v>
      </c>
      <c r="B120" s="235" t="s">
        <v>149</v>
      </c>
      <c r="C120" s="236"/>
      <c r="D120" s="237" t="s">
        <v>198</v>
      </c>
    </row>
    <row r="121" ht="25.5" customHeight="1">
      <c r="A121" s="238"/>
      <c r="B121" s="239" t="s">
        <v>151</v>
      </c>
      <c r="C121" s="240"/>
      <c r="D121" s="241"/>
    </row>
    <row r="122" ht="12.75" customHeight="1">
      <c r="A122" s="238"/>
      <c r="B122" s="242"/>
      <c r="C122" s="243" t="s">
        <v>152</v>
      </c>
      <c r="D122" s="244" t="s">
        <v>153</v>
      </c>
    </row>
    <row r="123" ht="12.75" customHeight="1">
      <c r="A123" s="238"/>
      <c r="B123" s="245" t="s">
        <v>154</v>
      </c>
      <c r="C123" s="246">
        <v>3201.0</v>
      </c>
      <c r="D123" s="247" t="s">
        <v>71</v>
      </c>
    </row>
    <row r="124" ht="12.75" customHeight="1">
      <c r="A124" s="238"/>
      <c r="B124" s="248" t="s">
        <v>155</v>
      </c>
      <c r="C124" s="249">
        <v>7691.0</v>
      </c>
      <c r="D124" s="250" t="s">
        <v>108</v>
      </c>
    </row>
    <row r="125" ht="12.75" customHeight="1">
      <c r="A125" s="238"/>
      <c r="B125" s="248" t="s">
        <v>156</v>
      </c>
      <c r="C125" s="249">
        <v>1594.0</v>
      </c>
      <c r="D125" s="250" t="s">
        <v>199</v>
      </c>
    </row>
    <row r="126" ht="12.75" customHeight="1">
      <c r="A126" s="238"/>
      <c r="B126" s="248" t="s">
        <v>158</v>
      </c>
      <c r="C126" s="249">
        <v>5355.0</v>
      </c>
      <c r="D126" s="250" t="s">
        <v>200</v>
      </c>
    </row>
    <row r="127" ht="12.75" customHeight="1">
      <c r="A127" s="238"/>
      <c r="B127" s="248" t="s">
        <v>159</v>
      </c>
      <c r="C127" s="249"/>
      <c r="D127" s="250"/>
    </row>
    <row r="128" ht="12.75" customHeight="1">
      <c r="A128" s="238"/>
      <c r="B128" s="253" t="s">
        <v>160</v>
      </c>
      <c r="C128" s="249"/>
      <c r="D128" s="250"/>
    </row>
    <row r="129" ht="31.5" customHeight="1">
      <c r="A129" s="238"/>
      <c r="B129" s="254" t="s">
        <v>161</v>
      </c>
      <c r="C129" s="255"/>
      <c r="D129" s="256" t="s">
        <v>71</v>
      </c>
    </row>
    <row r="130" ht="15.75" customHeight="1">
      <c r="A130" s="238"/>
      <c r="B130" s="257" t="s">
        <v>162</v>
      </c>
      <c r="C130" s="258"/>
      <c r="D130" s="259">
        <v>7.23617962E8</v>
      </c>
    </row>
    <row r="131" ht="15.75" customHeight="1">
      <c r="A131" s="238"/>
      <c r="B131" s="260" t="s">
        <v>163</v>
      </c>
      <c r="C131" s="261"/>
      <c r="D131" s="262" t="s">
        <v>201</v>
      </c>
    </row>
    <row r="132" ht="12.75" customHeight="1">
      <c r="A132" s="238"/>
      <c r="B132" s="263"/>
      <c r="C132" s="263"/>
      <c r="D132" s="263"/>
    </row>
    <row r="133" ht="15.75" customHeight="1">
      <c r="A133" s="234">
        <v>11.0</v>
      </c>
      <c r="B133" s="235" t="s">
        <v>149</v>
      </c>
      <c r="C133" s="236"/>
      <c r="D133" s="237" t="s">
        <v>202</v>
      </c>
    </row>
    <row r="134" ht="25.5" customHeight="1">
      <c r="A134" s="238"/>
      <c r="B134" s="239" t="s">
        <v>151</v>
      </c>
      <c r="C134" s="240"/>
      <c r="D134" s="241"/>
    </row>
    <row r="135" ht="12.75" customHeight="1">
      <c r="A135" s="238"/>
      <c r="B135" s="242"/>
      <c r="C135" s="243" t="s">
        <v>152</v>
      </c>
      <c r="D135" s="244" t="s">
        <v>153</v>
      </c>
    </row>
    <row r="136" ht="12.75" customHeight="1">
      <c r="A136" s="238"/>
      <c r="B136" s="245" t="s">
        <v>154</v>
      </c>
      <c r="C136" s="246">
        <v>8737.0</v>
      </c>
      <c r="D136" s="247" t="s">
        <v>203</v>
      </c>
    </row>
    <row r="137" ht="12.75" customHeight="1">
      <c r="A137" s="238"/>
      <c r="B137" s="248" t="s">
        <v>155</v>
      </c>
      <c r="C137" s="249">
        <v>6622.0</v>
      </c>
      <c r="D137" s="279" t="s">
        <v>193</v>
      </c>
    </row>
    <row r="138" ht="12.75" customHeight="1">
      <c r="A138" s="238"/>
      <c r="B138" s="248" t="s">
        <v>156</v>
      </c>
      <c r="C138" s="251"/>
      <c r="D138" s="280"/>
    </row>
    <row r="139" ht="12.75" customHeight="1">
      <c r="A139" s="238"/>
      <c r="B139" s="248" t="s">
        <v>158</v>
      </c>
      <c r="C139" s="251"/>
      <c r="D139" s="252"/>
    </row>
    <row r="140" ht="12.75" customHeight="1">
      <c r="A140" s="238"/>
      <c r="B140" s="248" t="s">
        <v>159</v>
      </c>
      <c r="C140" s="251"/>
      <c r="D140" s="252"/>
    </row>
    <row r="141" ht="12.75" customHeight="1">
      <c r="A141" s="238"/>
      <c r="B141" s="253" t="s">
        <v>160</v>
      </c>
      <c r="C141" s="251"/>
      <c r="D141" s="252"/>
    </row>
    <row r="142" ht="31.5" customHeight="1">
      <c r="A142" s="238"/>
      <c r="B142" s="254" t="s">
        <v>161</v>
      </c>
      <c r="C142" s="255"/>
      <c r="D142" s="256" t="s">
        <v>204</v>
      </c>
    </row>
    <row r="143" ht="15.75" customHeight="1">
      <c r="A143" s="238"/>
      <c r="B143" s="257" t="s">
        <v>162</v>
      </c>
      <c r="C143" s="258"/>
      <c r="D143" s="281" t="s">
        <v>205</v>
      </c>
    </row>
    <row r="144" ht="15.75" customHeight="1">
      <c r="A144" s="238"/>
      <c r="B144" s="260" t="s">
        <v>163</v>
      </c>
      <c r="C144" s="261"/>
      <c r="D144" s="262" t="s">
        <v>206</v>
      </c>
    </row>
    <row r="145" ht="12.75" customHeight="1">
      <c r="A145" s="238"/>
      <c r="B145" s="263"/>
      <c r="C145" s="263"/>
      <c r="D145" s="263"/>
    </row>
    <row r="146" ht="15.75" customHeight="1">
      <c r="A146" s="234">
        <v>12.0</v>
      </c>
      <c r="B146" s="235" t="s">
        <v>149</v>
      </c>
      <c r="C146" s="236"/>
      <c r="D146" s="237" t="s">
        <v>207</v>
      </c>
    </row>
    <row r="147" ht="25.5" customHeight="1">
      <c r="A147" s="238"/>
      <c r="B147" s="239" t="s">
        <v>151</v>
      </c>
      <c r="C147" s="264"/>
      <c r="D147" s="237" t="s">
        <v>208</v>
      </c>
    </row>
    <row r="148" ht="12.75" customHeight="1">
      <c r="A148" s="238"/>
      <c r="B148" s="242"/>
      <c r="C148" s="243" t="s">
        <v>152</v>
      </c>
      <c r="D148" s="244" t="s">
        <v>153</v>
      </c>
    </row>
    <row r="149" ht="12.75" customHeight="1">
      <c r="A149" s="238"/>
      <c r="B149" s="245" t="s">
        <v>154</v>
      </c>
      <c r="C149" s="246">
        <v>3484.0</v>
      </c>
      <c r="D149" s="247" t="s">
        <v>77</v>
      </c>
    </row>
    <row r="150" ht="12.75" customHeight="1">
      <c r="A150" s="238"/>
      <c r="B150" s="248" t="s">
        <v>155</v>
      </c>
      <c r="C150" s="249">
        <v>6424.0</v>
      </c>
      <c r="D150" s="250" t="s">
        <v>76</v>
      </c>
    </row>
    <row r="151" ht="12.75" customHeight="1">
      <c r="A151" s="238"/>
      <c r="B151" s="248" t="s">
        <v>156</v>
      </c>
      <c r="C151" s="249">
        <v>5148.0</v>
      </c>
      <c r="D151" s="250" t="s">
        <v>75</v>
      </c>
    </row>
    <row r="152" ht="12.75" customHeight="1">
      <c r="A152" s="238"/>
      <c r="B152" s="248" t="s">
        <v>158</v>
      </c>
      <c r="C152" s="249">
        <v>3975.0</v>
      </c>
      <c r="D152" s="250" t="s">
        <v>209</v>
      </c>
    </row>
    <row r="153" ht="12.75" customHeight="1">
      <c r="A153" s="238"/>
      <c r="B153" s="248" t="s">
        <v>159</v>
      </c>
      <c r="C153" s="249">
        <v>8003.0</v>
      </c>
      <c r="D153" s="250" t="s">
        <v>210</v>
      </c>
    </row>
    <row r="154" ht="12.75" customHeight="1">
      <c r="A154" s="238"/>
      <c r="B154" s="253" t="s">
        <v>160</v>
      </c>
      <c r="C154" s="249">
        <v>3782.0</v>
      </c>
      <c r="D154" s="250" t="s">
        <v>109</v>
      </c>
    </row>
    <row r="155" ht="31.5" customHeight="1">
      <c r="A155" s="238"/>
      <c r="B155" s="282" t="s">
        <v>161</v>
      </c>
      <c r="C155" s="255"/>
      <c r="D155" s="256" t="s">
        <v>77</v>
      </c>
    </row>
    <row r="156" ht="15.75" customHeight="1">
      <c r="A156" s="238"/>
      <c r="B156" s="283" t="s">
        <v>162</v>
      </c>
      <c r="C156" s="258"/>
      <c r="D156" s="259">
        <v>7.24356227E8</v>
      </c>
    </row>
    <row r="157" ht="15.75" customHeight="1">
      <c r="A157" s="238"/>
      <c r="B157" s="284" t="s">
        <v>163</v>
      </c>
      <c r="C157" s="285"/>
      <c r="D157" s="286" t="s">
        <v>211</v>
      </c>
    </row>
    <row r="158" ht="12.75" customHeight="1">
      <c r="A158" s="238"/>
      <c r="B158" s="263"/>
      <c r="C158" s="263"/>
      <c r="D158" s="263"/>
    </row>
    <row r="159" ht="15.75" customHeight="1">
      <c r="A159" s="234">
        <v>13.0</v>
      </c>
      <c r="B159" s="235" t="s">
        <v>149</v>
      </c>
      <c r="C159" s="236"/>
      <c r="D159" s="237" t="s">
        <v>212</v>
      </c>
    </row>
    <row r="160" ht="25.5" customHeight="1">
      <c r="A160" s="238"/>
      <c r="B160" s="239" t="s">
        <v>151</v>
      </c>
      <c r="C160" s="264"/>
      <c r="D160" s="237"/>
    </row>
    <row r="161" ht="12.75" customHeight="1">
      <c r="A161" s="238"/>
      <c r="B161" s="242"/>
      <c r="C161" s="243" t="s">
        <v>152</v>
      </c>
      <c r="D161" s="244" t="s">
        <v>153</v>
      </c>
    </row>
    <row r="162" ht="12.75" customHeight="1">
      <c r="A162" s="238"/>
      <c r="B162" s="245" t="s">
        <v>154</v>
      </c>
      <c r="C162" s="246">
        <v>1703.0</v>
      </c>
      <c r="D162" s="247" t="s">
        <v>79</v>
      </c>
    </row>
    <row r="163" ht="12.75" customHeight="1">
      <c r="A163" s="238"/>
      <c r="B163" s="248" t="s">
        <v>155</v>
      </c>
      <c r="C163" s="249">
        <v>6409.0</v>
      </c>
      <c r="D163" s="250" t="s">
        <v>78</v>
      </c>
    </row>
    <row r="164" ht="12.75" customHeight="1">
      <c r="A164" s="238"/>
      <c r="B164" s="248" t="s">
        <v>156</v>
      </c>
      <c r="C164" s="249">
        <v>3735.0</v>
      </c>
      <c r="D164" s="250" t="s">
        <v>213</v>
      </c>
    </row>
    <row r="165" ht="12.75" customHeight="1">
      <c r="A165" s="238"/>
      <c r="B165" s="248" t="s">
        <v>158</v>
      </c>
      <c r="C165" s="249">
        <v>1996.0</v>
      </c>
      <c r="D165" s="250" t="s">
        <v>214</v>
      </c>
    </row>
    <row r="166" ht="12.75" customHeight="1">
      <c r="A166" s="238"/>
      <c r="B166" s="248" t="s">
        <v>159</v>
      </c>
      <c r="C166" s="249">
        <v>3735.0</v>
      </c>
      <c r="D166" s="250" t="s">
        <v>213</v>
      </c>
    </row>
    <row r="167" ht="12.75" customHeight="1">
      <c r="A167" s="238"/>
      <c r="B167" s="253" t="s">
        <v>160</v>
      </c>
      <c r="C167" s="249">
        <v>3872.0</v>
      </c>
      <c r="D167" s="250" t="s">
        <v>215</v>
      </c>
    </row>
    <row r="168" ht="31.5" customHeight="1">
      <c r="A168" s="238"/>
      <c r="B168" s="254" t="s">
        <v>161</v>
      </c>
      <c r="C168" s="255"/>
      <c r="D168" s="256" t="s">
        <v>79</v>
      </c>
    </row>
    <row r="169" ht="15.75" customHeight="1">
      <c r="A169" s="238"/>
      <c r="B169" s="257" t="s">
        <v>162</v>
      </c>
      <c r="C169" s="258"/>
      <c r="D169" s="259">
        <v>7.77704119E8</v>
      </c>
    </row>
    <row r="170" ht="15.75" customHeight="1">
      <c r="A170" s="238"/>
      <c r="B170" s="260" t="s">
        <v>163</v>
      </c>
      <c r="C170" s="261"/>
      <c r="D170" s="262" t="s">
        <v>216</v>
      </c>
    </row>
    <row r="171" ht="12.75" customHeight="1">
      <c r="A171" s="238"/>
      <c r="B171" s="263"/>
      <c r="C171" s="263"/>
      <c r="D171" s="263"/>
    </row>
    <row r="172" ht="15.75" customHeight="1">
      <c r="A172" s="234">
        <v>14.0</v>
      </c>
      <c r="B172" s="235" t="s">
        <v>149</v>
      </c>
      <c r="C172" s="236"/>
      <c r="D172" s="237" t="s">
        <v>217</v>
      </c>
    </row>
    <row r="173" ht="25.5" customHeight="1">
      <c r="A173" s="238"/>
      <c r="B173" s="239" t="s">
        <v>151</v>
      </c>
      <c r="C173" s="240"/>
      <c r="D173" s="241"/>
    </row>
    <row r="174" ht="12.75" customHeight="1">
      <c r="A174" s="238"/>
      <c r="B174" s="242"/>
      <c r="C174" s="243" t="s">
        <v>152</v>
      </c>
      <c r="D174" s="244" t="s">
        <v>153</v>
      </c>
    </row>
    <row r="175" ht="12.75" customHeight="1">
      <c r="A175" s="238"/>
      <c r="B175" s="245" t="s">
        <v>154</v>
      </c>
      <c r="C175" s="246">
        <v>1698.0</v>
      </c>
      <c r="D175" s="247" t="s">
        <v>218</v>
      </c>
    </row>
    <row r="176" ht="12.75" customHeight="1">
      <c r="A176" s="238"/>
      <c r="B176" s="248" t="s">
        <v>155</v>
      </c>
      <c r="C176" s="249">
        <v>2213.0</v>
      </c>
      <c r="D176" s="250" t="s">
        <v>81</v>
      </c>
    </row>
    <row r="177" ht="12.75" customHeight="1">
      <c r="A177" s="238"/>
      <c r="B177" s="248" t="s">
        <v>156</v>
      </c>
      <c r="C177" s="249">
        <v>5172.0</v>
      </c>
      <c r="D177" s="250" t="s">
        <v>219</v>
      </c>
    </row>
    <row r="178" ht="12.75" customHeight="1">
      <c r="A178" s="238"/>
      <c r="B178" s="248" t="s">
        <v>158</v>
      </c>
      <c r="C178" s="249">
        <v>4691.0</v>
      </c>
      <c r="D178" s="250" t="s">
        <v>220</v>
      </c>
    </row>
    <row r="179" ht="12.75" customHeight="1">
      <c r="A179" s="238"/>
      <c r="B179" s="248" t="s">
        <v>159</v>
      </c>
      <c r="C179" s="249">
        <v>1890.0</v>
      </c>
      <c r="D179" s="250" t="s">
        <v>80</v>
      </c>
    </row>
    <row r="180" ht="12.75" customHeight="1">
      <c r="A180" s="238"/>
      <c r="B180" s="253" t="s">
        <v>160</v>
      </c>
      <c r="C180" s="249"/>
      <c r="D180" s="250"/>
    </row>
    <row r="181" ht="31.5" customHeight="1">
      <c r="A181" s="238"/>
      <c r="B181" s="254" t="s">
        <v>161</v>
      </c>
      <c r="C181" s="255"/>
      <c r="D181" s="256" t="s">
        <v>81</v>
      </c>
    </row>
    <row r="182" ht="15.75" customHeight="1">
      <c r="A182" s="238"/>
      <c r="B182" s="257" t="s">
        <v>162</v>
      </c>
      <c r="C182" s="258"/>
      <c r="D182" s="259">
        <v>6.03381306E8</v>
      </c>
    </row>
    <row r="183" ht="15.75" customHeight="1">
      <c r="A183" s="238"/>
      <c r="B183" s="260" t="s">
        <v>163</v>
      </c>
      <c r="C183" s="261"/>
      <c r="D183" s="262" t="s">
        <v>221</v>
      </c>
    </row>
    <row r="184" ht="12.75" customHeight="1"/>
  </sheetData>
  <mergeCells count="71">
    <mergeCell ref="B17:C17"/>
    <mergeCell ref="B25:C25"/>
    <mergeCell ref="B26:C26"/>
    <mergeCell ref="B27:C27"/>
    <mergeCell ref="B29:C29"/>
    <mergeCell ref="B30:C30"/>
    <mergeCell ref="B38:C38"/>
    <mergeCell ref="B39:C39"/>
    <mergeCell ref="B40:C40"/>
    <mergeCell ref="B42:C42"/>
    <mergeCell ref="B43:C43"/>
    <mergeCell ref="B51:C51"/>
    <mergeCell ref="B52:C52"/>
    <mergeCell ref="B53:C53"/>
    <mergeCell ref="B92:C92"/>
    <mergeCell ref="B94:C94"/>
    <mergeCell ref="B77:C77"/>
    <mergeCell ref="B78:C78"/>
    <mergeCell ref="B79:C79"/>
    <mergeCell ref="B81:C81"/>
    <mergeCell ref="B82:C82"/>
    <mergeCell ref="B90:C90"/>
    <mergeCell ref="B91:C91"/>
    <mergeCell ref="B117:C117"/>
    <mergeCell ref="B118:C118"/>
    <mergeCell ref="B95:C95"/>
    <mergeCell ref="B103:C103"/>
    <mergeCell ref="B104:C104"/>
    <mergeCell ref="B105:C105"/>
    <mergeCell ref="B107:C107"/>
    <mergeCell ref="B108:C108"/>
    <mergeCell ref="B116:C116"/>
    <mergeCell ref="B129:C129"/>
    <mergeCell ref="B130:C130"/>
    <mergeCell ref="B146:C146"/>
    <mergeCell ref="B131:C131"/>
    <mergeCell ref="B133:C133"/>
    <mergeCell ref="B134:C134"/>
    <mergeCell ref="B142:C142"/>
    <mergeCell ref="B143:C143"/>
    <mergeCell ref="B144:C144"/>
    <mergeCell ref="B182:C182"/>
    <mergeCell ref="B183:C183"/>
    <mergeCell ref="B168:C168"/>
    <mergeCell ref="B169:C169"/>
    <mergeCell ref="B156:C156"/>
    <mergeCell ref="B159:C159"/>
    <mergeCell ref="B157:C157"/>
    <mergeCell ref="B147:C147"/>
    <mergeCell ref="B155:C155"/>
    <mergeCell ref="B172:C172"/>
    <mergeCell ref="B173:C173"/>
    <mergeCell ref="B181:C181"/>
    <mergeCell ref="B170:C170"/>
    <mergeCell ref="B160:C160"/>
    <mergeCell ref="B3:C3"/>
    <mergeCell ref="B4:C4"/>
    <mergeCell ref="B12:C12"/>
    <mergeCell ref="B13:C13"/>
    <mergeCell ref="B14:C14"/>
    <mergeCell ref="B16:C16"/>
    <mergeCell ref="C1:D1"/>
    <mergeCell ref="B55:C55"/>
    <mergeCell ref="B56:C56"/>
    <mergeCell ref="B64:C64"/>
    <mergeCell ref="B65:C65"/>
    <mergeCell ref="B66:C66"/>
    <mergeCell ref="B68:C68"/>
    <mergeCell ref="B69:C69"/>
    <mergeCell ref="B120:C120"/>
    <mergeCell ref="B121:C121"/>
  </mergeCells>
  <hyperlinks>
    <hyperlink r:id="rId1" ref="D14"/>
    <hyperlink r:id="rId2" ref="D27"/>
    <hyperlink r:id="rId3" ref="D40"/>
    <hyperlink r:id="rId4" ref="D53"/>
    <hyperlink r:id="rId5" ref="D66"/>
    <hyperlink r:id="rId6" ref="D79"/>
    <hyperlink r:id="rId7" ref="D105"/>
    <hyperlink r:id="rId8" ref="D118"/>
    <hyperlink r:id="rId9" ref="D131"/>
    <hyperlink r:id="rId10" ref="D144"/>
    <hyperlink r:id="rId11" ref="D157"/>
    <hyperlink r:id="rId12" ref="D170"/>
    <hyperlink r:id="rId13" ref="D183"/>
  </hyperlinks>
  <printOptions/>
  <pageMargins bottom="0.75" footer="0.0" header="0.0" left="0.7" right="0.7" top="0.75"/>
  <pageSetup orientation="landscape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ScaleCrop>false</ScaleCrop>
  <HeadingPairs>
    <vt:vector baseType="variant" size="4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baseType="lpstr" size="7">
      <vt:lpstr>extraliga_1.kolo</vt:lpstr>
      <vt:lpstr>extraliga_2.kolo</vt:lpstr>
      <vt:lpstr>extraliga_3.kolo</vt:lpstr>
      <vt:lpstr>celkovì</vt:lpstr>
      <vt:lpstr>Rozpisky extraliga</vt:lpstr>
      <vt:lpstr>celkovì!Oblast_tisku</vt:lpstr>
      <vt:lpstr>extraliga_1.kolo!Oblast_tisku</vt:lpstr>
    </vt:vector>
  </TitlesOfParts>
  <LinksUpToDate>false</LinksUpToDate>
  <SharedDoc>false</SharedDoc>
  <HyperlinksChanged>false</HyperlinksChanged>
  <AppVersion>16.0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2016-01-29T19:55:54Z</dcterms:created>
  <dc:creator>Forst Robert, ing.</dc:creator>
  <cp:lastModifiedBy>Milan Měsiček</cp:lastModifiedBy>
  <cp:lastPrinted>2026-08-22T09:55:39Z</cp:lastPrinted>
  <dcterms:modified xsi:type="dcterms:W3CDTF">2026-08-23T15:17:49Z</dcterms:modified>
  <cp:revision>37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KCAutoClass">
    <vt:lpstr>Public Without Content Marking</vt:lpstr>
  </property>
</Properties>
</file>