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'!$C$4:$N$63</definedName>
    <definedName name="_xlnm._FilterDatabase" localSheetId="1" hidden="1">'Výsledková listina'!$A$8:$T$111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závod'!$A$1:$Z$25</definedName>
    <definedName name="_xlnm.Print_Area" localSheetId="4">'1. závod (divize)'!$A$1:$AE$21</definedName>
    <definedName name="_xlnm.Print_Area" localSheetId="3">'2. závod'!$Q$1:$U$7</definedName>
    <definedName name="_xlnm.Print_Area" localSheetId="5">'2. závod (divize)'!$A$1:$AE$19</definedName>
    <definedName name="_xlnm.Print_Area" localSheetId="6">'Graf '!$B$1:$AI$104</definedName>
    <definedName name="_xlnm.Print_Area" localSheetId="1">'Výsledková listina'!$A$1:$Q$111</definedName>
    <definedName name="_xlnm.Print_Area" localSheetId="0">'Základní list'!$A$1:$N$44</definedName>
    <definedName name="Příjmení_jméno">'Výsledková listina'!$C$9:$C$109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<sst xmlns="http://schemas.openxmlformats.org/spreadsheetml/2006/main" count="761" uniqueCount="122">
  <si>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</si>
  <si>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</si>
  <si>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</si>
  <si>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</si>
  <si>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</si>
  <si>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</si>
  <si>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</si>
  <si>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</si>
  <si>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</si>
  <si>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</si>
  <si>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</si>
  <si>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</si>
  <si>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</si>
  <si>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</si>
  <si>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</si>
  <si>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</si>
  <si>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</si>
  <si>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</si>
  <si>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</si>
  <si>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</si>
  <si>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</si>
  <si>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</si>
  <si>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</si>
  <si>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</si>
  <si>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</si>
  <si>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</si>
  <si>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</si>
  <si>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</si>
  <si>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</si>
  <si>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</si>
  <si>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</si>
  <si>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</si>
  <si>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</si>
  <si>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</si>
  <si>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</si>
  <si>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</si>
  <si>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</si>
  <si>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</si>
  <si>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</si>
  <si>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</si>
  <si>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</si>
  <si>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</si>
  <si>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</si>
  <si>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</si>
  <si>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</si>
  <si>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</si>
  <si>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</si>
  <si>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</si>
  <si>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</si>
  <si>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</si>
  <si>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</si>
  <si>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</si>
  <si>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</si>
  <si>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</si>
  <si>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</si>
  <si>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</si>
  <si>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</si>
  <si>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</si>
  <si>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</si>
  <si>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</si>
  <si>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</si>
  <si>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</si>
  <si>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</si>
  <si>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</si>
  <si>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</si>
  <si>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</si>
  <si>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</si>
  <si>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</si>
  <si>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</si>
  <si>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</si>
  <si>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</si>
  <si>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</si>
  <si>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</si>
  <si>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</si>
  <si>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</si>
  <si>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</si>
  <si>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</si>
  <si>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</si>
  <si>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</si>
  <si>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</si>
  <si>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</si>
  <si>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</si>
  <si>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</si>
  <si>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</si>
  <si>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</si>
  <si>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</si>
  <si>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</si>
  <si>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</si>
  <si>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</si>
  <si>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</si>
  <si>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</si>
  <si>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</si>
  <si>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</si>
  <si>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</si>
  <si>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</si>
  <si>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</si>
  <si>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</si>
  <si>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</si>
  <si>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</si>
  <si>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</si>
  <si>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</si>
  <si>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</si>
  <si>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Zelené označení pro družstva s forhontem.</t>
  </si>
  <si>
    <t>HLAVNÍ PARTNEŘI RYBÁŘSKÉHO SPORTU:</t>
  </si>
  <si>
    <t>Název závodu:</t>
  </si>
  <si>
    <t>Počet juniorů do 25 let (U25,U25Ž)</t>
  </si>
  <si>
    <t>Počet juniorů do 20 let (U20.U20Ž)</t>
  </si>
  <si>
    <t>Počet kadetů do 15 let (U15,U15Ž)</t>
  </si>
  <si>
    <t>Počet žen (U15Ž,U20Ž,U25Ž,Ž)</t>
  </si>
  <si>
    <t>Šimáček Jan</t>
  </si>
  <si>
    <t>U20</t>
  </si>
  <si>
    <t>Jecha Michal</t>
  </si>
  <si>
    <t>MO ČRS Mladá Boleslav</t>
  </si>
  <si>
    <t>MO ČRS Nymburk</t>
  </si>
  <si>
    <t xml:space="preserve"> </t>
  </si>
  <si>
    <t xml:space="preserve">Středočeská juniorka - jarní kolo - MAVER </t>
  </si>
  <si>
    <t>Pečky - rybník Benešák 411042</t>
  </si>
  <si>
    <t>KP</t>
  </si>
  <si>
    <t>6.5.</t>
  </si>
  <si>
    <t>7.5.2017</t>
  </si>
  <si>
    <t>MO ČRS Plaňany</t>
  </si>
  <si>
    <t xml:space="preserve">Hana Purkrábková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</si>
</sst>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5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4" applyNumberFormat="1" applyFont="1" applyAlignment="1">
      <alignment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0" borderId="26" xfId="0" applyFont="1" applyFill="1" applyBorder="1" applyAlignment="1" applyProtection="1">
      <alignment vertical="center"/>
      <protection hidden="1" locked="0"/>
    </xf>
    <xf numFmtId="0" fontId="1" fillId="2" borderId="30" xfId="54" applyFont="1" applyBorder="1" applyAlignment="1">
      <alignment horizontal="right" vertical="center"/>
      <protection hidden="1" locked="0"/>
    </xf>
    <xf numFmtId="0" fontId="1" fillId="2" borderId="30" xfId="54" applyFont="1" applyBorder="1" applyAlignment="1">
      <alignment horizontal="left" vertical="center" wrapText="1"/>
      <protection hidden="1" locked="0"/>
    </xf>
    <xf numFmtId="0" fontId="1" fillId="2" borderId="30" xfId="54" applyFont="1" applyBorder="1" applyAlignment="1">
      <alignment horizontal="center" vertical="center" wrapText="1"/>
      <protection hidden="1" locked="0"/>
    </xf>
    <xf numFmtId="0" fontId="15" fillId="2" borderId="21" xfId="54" applyFont="1" applyBorder="1" applyAlignment="1">
      <alignment horizontal="left" vertical="center" wrapText="1"/>
      <protection hidden="1" locked="0"/>
    </xf>
    <xf numFmtId="0" fontId="1" fillId="2" borderId="13" xfId="54" applyFont="1" applyBorder="1" applyAlignment="1">
      <alignment horizontal="center" vertical="center"/>
      <protection hidden="1" locked="0"/>
    </xf>
    <xf numFmtId="0" fontId="1" fillId="2" borderId="30" xfId="54" applyFont="1" applyBorder="1" applyAlignment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right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35" xfId="0" applyFont="1" applyFill="1" applyBorder="1" applyAlignment="1" applyProtection="1">
      <alignment horizontal="left"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Fill="1" applyBorder="1" applyAlignment="1" applyProtection="1">
      <alignment horizontal="left" vertical="center"/>
      <protection hidden="1"/>
    </xf>
    <xf numFmtId="0" fontId="13" fillId="0" borderId="38" xfId="0" applyFont="1" applyFill="1" applyBorder="1" applyAlignment="1" applyProtection="1">
      <alignment horizontal="left" vertical="center"/>
      <protection hidden="1"/>
    </xf>
    <xf numFmtId="0" fontId="1" fillId="0" borderId="39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1" fillId="33" borderId="30" xfId="54" applyFont="1" applyFill="1" applyBorder="1" applyAlignment="1">
      <alignment horizontal="right" vertical="center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0" xfId="0" applyBorder="1" applyAlignment="1" applyProtection="1">
      <alignment horizontal="left" vertical="center" wrapText="1"/>
      <protection hidden="1"/>
    </xf>
    <xf numFmtId="0" fontId="1" fillId="0" borderId="41" xfId="0" applyFont="1" applyFill="1" applyBorder="1" applyAlignment="1" applyProtection="1">
      <alignment horizontal="center" vertical="top"/>
      <protection hidden="1"/>
    </xf>
    <xf numFmtId="0" fontId="1" fillId="0" borderId="42" xfId="0" applyFont="1" applyFill="1" applyBorder="1" applyAlignment="1" applyProtection="1">
      <alignment horizontal="center" vertical="top"/>
      <protection hidden="1"/>
    </xf>
    <xf numFmtId="0" fontId="1" fillId="0" borderId="43" xfId="0" applyFont="1" applyFill="1" applyBorder="1" applyAlignment="1" applyProtection="1">
      <alignment horizontal="center" vertical="top"/>
      <protection hidden="1"/>
    </xf>
    <xf numFmtId="0" fontId="1" fillId="0" borderId="44" xfId="0" applyFont="1" applyFill="1" applyBorder="1" applyAlignment="1" applyProtection="1">
      <alignment horizontal="center" vertical="top"/>
      <protection hidden="1"/>
    </xf>
    <xf numFmtId="0" fontId="1" fillId="0" borderId="45" xfId="0" applyFont="1" applyFill="1" applyBorder="1" applyAlignment="1" applyProtection="1">
      <alignment horizontal="center" vertical="top"/>
      <protection hidden="1"/>
    </xf>
    <xf numFmtId="0" fontId="1" fillId="0" borderId="46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  <xf numFmtId="0" fontId="14" fillId="0" borderId="4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48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49" xfId="0" applyFill="1" applyBorder="1" applyAlignment="1" applyProtection="1">
      <alignment horizontal="right"/>
      <protection hidden="1"/>
    </xf>
    <xf numFmtId="0" fontId="3" fillId="0" borderId="50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43" fontId="1" fillId="0" borderId="42" xfId="34" applyFont="1" applyFill="1" applyBorder="1" applyAlignment="1" applyProtection="1">
      <alignment horizontal="center" vertical="center"/>
      <protection hidden="1"/>
    </xf>
    <xf numFmtId="43" fontId="1" fillId="0" borderId="43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50" xfId="34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4580051"/>
        <c:axId val="19893868"/>
      </c:barChart>
      <c:catAx>
        <c:axId val="24580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58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85"/>
          <c:w val="0.845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'!$E$5:$E$104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'!$K$5:$K$104</c:f>
              <c:numCache/>
            </c:numRef>
          </c:val>
        </c:ser>
        <c:gapWidth val="10"/>
        <c:axId val="44827085"/>
        <c:axId val="790582"/>
      </c:barChart>
      <c:catAx>
        <c:axId val="4482708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90582"/>
        <c:crosses val="autoZero"/>
        <c:auto val="1"/>
        <c:lblOffset val="100"/>
        <c:tickLblSkip val="1"/>
        <c:noMultiLvlLbl val="0"/>
      </c:catAx>
      <c:valAx>
        <c:axId val="79058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675"/>
          <c:w val="0.11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4352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219075</xdr:rowOff>
    </xdr:from>
    <xdr:to>
      <xdr:col>8</xdr:col>
      <xdr:colOff>323850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1049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219075</xdr:rowOff>
    </xdr:from>
    <xdr:to>
      <xdr:col>12</xdr:col>
      <xdr:colOff>447675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1049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314325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11049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104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407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1">
      <selection activeCell="E46" sqref="E46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75">
      <c r="A2" s="95"/>
      <c r="B2" s="95"/>
      <c r="C2" s="95"/>
      <c r="D2" s="96" t="s">
        <v>104</v>
      </c>
      <c r="E2" s="123" t="s">
        <v>115</v>
      </c>
      <c r="F2" s="123"/>
      <c r="G2" s="123"/>
      <c r="H2" s="123"/>
      <c r="I2" s="123"/>
      <c r="J2" s="95"/>
      <c r="K2" s="95"/>
      <c r="L2" s="95"/>
      <c r="M2" s="95"/>
      <c r="N2" s="95"/>
    </row>
    <row r="3" spans="3:14" ht="12.75">
      <c r="C3" s="130" t="s">
        <v>7</v>
      </c>
      <c r="D3" s="130"/>
      <c r="E3" s="125" t="s">
        <v>116</v>
      </c>
      <c r="F3" s="125"/>
      <c r="G3" s="125"/>
      <c r="H3" s="125"/>
      <c r="I3" s="125"/>
      <c r="J3" s="26"/>
      <c r="K3" s="26"/>
      <c r="L3" s="26"/>
      <c r="M3" s="26"/>
      <c r="N3" s="75"/>
    </row>
    <row r="4" spans="3:14" ht="15.75">
      <c r="C4" s="130" t="s">
        <v>8</v>
      </c>
      <c r="D4" s="130"/>
      <c r="E4" s="126" t="s">
        <v>117</v>
      </c>
      <c r="F4" s="126"/>
      <c r="G4" s="126"/>
      <c r="H4" s="126"/>
      <c r="I4" s="126"/>
      <c r="J4" s="26"/>
      <c r="K4" s="26"/>
      <c r="L4" s="26"/>
      <c r="M4" s="26"/>
      <c r="N4" s="75"/>
    </row>
    <row r="5" spans="3:14" ht="12.75">
      <c r="C5" s="56" t="s">
        <v>52</v>
      </c>
      <c r="D5" s="92" t="s">
        <v>118</v>
      </c>
      <c r="E5" s="68" t="s">
        <v>53</v>
      </c>
      <c r="F5" s="97" t="s">
        <v>119</v>
      </c>
      <c r="J5" s="26"/>
      <c r="K5" s="26"/>
      <c r="L5" s="26"/>
      <c r="M5" s="26"/>
      <c r="N5" s="75"/>
    </row>
    <row r="6" spans="3:14" ht="15.75">
      <c r="C6" s="130" t="s">
        <v>9</v>
      </c>
      <c r="D6" s="130"/>
      <c r="E6" s="127" t="s">
        <v>120</v>
      </c>
      <c r="F6" s="127"/>
      <c r="G6" s="127"/>
      <c r="H6" s="127"/>
      <c r="I6" s="127"/>
      <c r="J6" s="26"/>
      <c r="K6" s="26"/>
      <c r="L6" s="26"/>
      <c r="M6" s="26"/>
      <c r="N6" s="75"/>
    </row>
    <row r="7" spans="3:14" ht="15.75">
      <c r="C7" s="130" t="s">
        <v>21</v>
      </c>
      <c r="D7" s="130"/>
      <c r="E7" s="124" t="s">
        <v>121</v>
      </c>
      <c r="F7" s="124"/>
      <c r="G7" s="124"/>
      <c r="H7" s="124"/>
      <c r="I7" s="124"/>
      <c r="J7" s="26"/>
      <c r="K7" s="26"/>
      <c r="L7" s="26"/>
      <c r="M7" s="26"/>
      <c r="N7" s="75"/>
    </row>
    <row r="8" spans="2:14" ht="12.75">
      <c r="B8" s="13"/>
      <c r="C8" s="131"/>
      <c r="D8" s="131"/>
      <c r="E8" s="131"/>
      <c r="J8" s="26"/>
      <c r="K8" s="26"/>
      <c r="L8" s="26"/>
      <c r="M8" s="26"/>
      <c r="N8" s="75"/>
    </row>
    <row r="9" spans="1:14" ht="12.75" customHeight="1">
      <c r="A9" s="134" t="s">
        <v>17</v>
      </c>
      <c r="B9" s="134" t="s">
        <v>19</v>
      </c>
      <c r="C9" s="132" t="s">
        <v>22</v>
      </c>
      <c r="D9" s="133"/>
      <c r="E9" s="134" t="s">
        <v>25</v>
      </c>
      <c r="F9" s="134"/>
      <c r="G9" s="134"/>
      <c r="H9" s="134"/>
      <c r="I9" s="128" t="s">
        <v>26</v>
      </c>
      <c r="J9" s="128"/>
      <c r="K9" s="128" t="s">
        <v>27</v>
      </c>
      <c r="L9" s="128"/>
      <c r="M9" s="128" t="s">
        <v>33</v>
      </c>
      <c r="N9" s="128"/>
    </row>
    <row r="10" spans="1:14" s="19" customFormat="1" ht="25.5">
      <c r="A10" s="134"/>
      <c r="B10" s="134"/>
      <c r="C10" s="20" t="s">
        <v>38</v>
      </c>
      <c r="D10" s="20" t="s">
        <v>39</v>
      </c>
      <c r="E10" s="134"/>
      <c r="F10" s="134"/>
      <c r="G10" s="134"/>
      <c r="H10" s="134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36" t="s">
        <v>23</v>
      </c>
      <c r="B11" s="136"/>
      <c r="C11" s="22">
        <f>SUM(C12:C26)</f>
        <v>2</v>
      </c>
      <c r="D11" s="22">
        <f>SUM(D12:D26)</f>
        <v>2</v>
      </c>
      <c r="E11" s="137" t="s">
        <v>23</v>
      </c>
      <c r="F11" s="138"/>
      <c r="G11" s="138"/>
      <c r="H11" s="139"/>
      <c r="I11" s="23">
        <f>SUM(I12:I26)</f>
        <v>10830</v>
      </c>
      <c r="J11" s="24">
        <f aca="true" t="shared" si="0" ref="J11:J26">IF(I11&gt;0,I11/$C11,"")</f>
        <v>5415</v>
      </c>
      <c r="K11" s="24">
        <f>SUM(K12:K26)</f>
        <v>8790</v>
      </c>
      <c r="L11" s="24">
        <f aca="true" t="shared" si="1" ref="L11:L26">IF(K11&gt;0,K11/$D11,"")</f>
        <v>4395</v>
      </c>
      <c r="M11" s="24">
        <f>SUM(M12:M26)</f>
        <v>19620</v>
      </c>
      <c r="N11" s="24">
        <f>IF(M11&gt;0,M11/($C11+$D11),"")</f>
        <v>4905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0</v>
      </c>
      <c r="D12" s="69">
        <f>IF(ISBLANK($A12),"",COUNTA('2. závod'!D$6:D$35))</f>
        <v>0</v>
      </c>
      <c r="E12" s="134"/>
      <c r="F12" s="134"/>
      <c r="G12" s="134"/>
      <c r="H12" s="134"/>
      <c r="I12" s="70">
        <f>SUM('1. závod'!D$6:D$35)</f>
        <v>0</v>
      </c>
      <c r="J12" s="24">
        <f t="shared" si="0"/>
      </c>
      <c r="K12" s="70">
        <f>SUM('2. závod'!D$6:D$35)</f>
        <v>0</v>
      </c>
      <c r="L12" s="24">
        <f t="shared" si="1"/>
      </c>
      <c r="M12" s="70">
        <f aca="true" t="shared" si="2" ref="M12:M19">SUM(I12,K12)</f>
        <v>0</v>
      </c>
      <c r="N12" s="24">
        <f>IF(M12&gt;0,M12/($C12+$D12),"")</f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0</v>
      </c>
      <c r="D13" s="69">
        <f>IF(ISBLANK($A13),"",COUNTA('2. závod'!I$6:I$35))</f>
        <v>0</v>
      </c>
      <c r="E13" s="134"/>
      <c r="F13" s="134"/>
      <c r="G13" s="134"/>
      <c r="H13" s="134"/>
      <c r="I13" s="70">
        <f>SUM('1. závod'!I$6:I$35)</f>
        <v>0</v>
      </c>
      <c r="J13" s="24">
        <f t="shared" si="0"/>
      </c>
      <c r="K13" s="70">
        <f>SUM('2. závod'!I$6:I$35)</f>
        <v>0</v>
      </c>
      <c r="L13" s="24">
        <f t="shared" si="1"/>
      </c>
      <c r="M13" s="70">
        <f t="shared" si="2"/>
        <v>0</v>
      </c>
      <c r="N13" s="24">
        <f aca="true" t="shared" si="3" ref="N13:N26">IF(M13&gt;0,M13/($C13+$D13),"")</f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0</v>
      </c>
      <c r="D14" s="69">
        <f>IF(ISBLANK($A14),"",COUNTA('2. závod'!N$6:N$35))</f>
        <v>0</v>
      </c>
      <c r="E14" s="134"/>
      <c r="F14" s="134"/>
      <c r="G14" s="134"/>
      <c r="H14" s="134"/>
      <c r="I14" s="70">
        <f>SUM('1. závod'!N$6:N$35)</f>
        <v>0</v>
      </c>
      <c r="J14" s="24">
        <f t="shared" si="0"/>
      </c>
      <c r="K14" s="70">
        <f>SUM('2. závod'!N$6:N$35)</f>
        <v>0</v>
      </c>
      <c r="L14" s="24">
        <f t="shared" si="1"/>
      </c>
      <c r="M14" s="70">
        <f t="shared" si="2"/>
        <v>0</v>
      </c>
      <c r="N14" s="24">
        <f t="shared" si="3"/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2</v>
      </c>
      <c r="D15" s="69">
        <f>IF(ISBLANK($A15),"",COUNTA('2. závod'!S$6:S$35))</f>
        <v>2</v>
      </c>
      <c r="E15" s="134"/>
      <c r="F15" s="134"/>
      <c r="G15" s="134"/>
      <c r="H15" s="134"/>
      <c r="I15" s="70">
        <f>SUM('1. závod'!S$6:S$35)</f>
        <v>10830</v>
      </c>
      <c r="J15" s="24">
        <f t="shared" si="0"/>
        <v>5415</v>
      </c>
      <c r="K15" s="70">
        <f>SUM('2. závod'!S$6:S$35)</f>
        <v>8790</v>
      </c>
      <c r="L15" s="24">
        <f t="shared" si="1"/>
        <v>4395</v>
      </c>
      <c r="M15" s="70">
        <f t="shared" si="2"/>
        <v>19620</v>
      </c>
      <c r="N15" s="24">
        <f t="shared" si="3"/>
        <v>4905</v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69">
        <f>IF(ISBLANK($A16),"",COUNTA('2. závod'!X$6:X$35))</f>
        <v>0</v>
      </c>
      <c r="E16" s="134"/>
      <c r="F16" s="134"/>
      <c r="G16" s="134"/>
      <c r="H16" s="134"/>
      <c r="I16" s="70">
        <f>SUM('1. závod'!X$6:X$35)</f>
        <v>0</v>
      </c>
      <c r="J16" s="24">
        <f t="shared" si="0"/>
      </c>
      <c r="K16" s="70">
        <f>SUM('2. závod'!X$6:X$35)</f>
        <v>0</v>
      </c>
      <c r="L16" s="24">
        <f t="shared" si="1"/>
      </c>
      <c r="M16" s="70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69">
        <f>IF(ISBLANK($A17),"",COUNTA('2. závod'!AC$6:AC$35))</f>
        <v>0</v>
      </c>
      <c r="E17" s="135"/>
      <c r="F17" s="135"/>
      <c r="G17" s="135"/>
      <c r="H17" s="135"/>
      <c r="I17" s="70">
        <f>SUM('1. závod'!AC$6:AC$35)</f>
        <v>0</v>
      </c>
      <c r="J17" s="24">
        <f t="shared" si="0"/>
      </c>
      <c r="K17" s="70">
        <f>SUM('2. závod'!AC$6:AC$35)</f>
        <v>0</v>
      </c>
      <c r="L17" s="24">
        <f t="shared" si="1"/>
      </c>
      <c r="M17" s="70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69">
        <f>IF(ISBLANK($A18),"",COUNTA('2. závod'!AH$6:AH$35))</f>
        <v>0</v>
      </c>
      <c r="E18" s="135"/>
      <c r="F18" s="135"/>
      <c r="G18" s="135"/>
      <c r="H18" s="135"/>
      <c r="I18" s="70">
        <f>SUM('1. závod'!AH$6:AH$35)</f>
        <v>0</v>
      </c>
      <c r="J18" s="24">
        <f t="shared" si="0"/>
      </c>
      <c r="K18" s="70">
        <f>SUM('2. závod'!AH$6:AH$35)</f>
        <v>0</v>
      </c>
      <c r="L18" s="24">
        <f t="shared" si="1"/>
      </c>
      <c r="M18" s="70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69">
        <f>IF(ISBLANK($A19),"",COUNTA('2. závod'!AM$6:AM$35))</f>
        <v>0</v>
      </c>
      <c r="E19" s="135"/>
      <c r="F19" s="135"/>
      <c r="G19" s="135"/>
      <c r="H19" s="135"/>
      <c r="I19" s="70">
        <f>SUM('1. závod'!AM$6:AM$35)</f>
        <v>0</v>
      </c>
      <c r="J19" s="24">
        <f t="shared" si="0"/>
      </c>
      <c r="K19" s="70">
        <f>SUM('2. závod'!AM$6:AM$35)</f>
        <v>0</v>
      </c>
      <c r="L19" s="24">
        <f t="shared" si="1"/>
      </c>
      <c r="M19" s="70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69">
        <f>IF(ISBLANK($A20),"",COUNTA('2. závod'!AR$6:AR$35))</f>
        <v>0</v>
      </c>
      <c r="E20" s="135"/>
      <c r="F20" s="135"/>
      <c r="G20" s="135"/>
      <c r="H20" s="135"/>
      <c r="I20" s="70">
        <f>SUM('1. závod'!AR$6:AR$35)</f>
        <v>0</v>
      </c>
      <c r="J20" s="24">
        <f t="shared" si="0"/>
      </c>
      <c r="K20" s="70">
        <f>SUM('2. závod'!AR$6:AR$35)</f>
        <v>0</v>
      </c>
      <c r="L20" s="24">
        <f t="shared" si="1"/>
      </c>
      <c r="M20" s="70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69">
        <f>IF(ISBLANK($A21),"",COUNTA('2. závod'!AW$6:AW$35))</f>
        <v>0</v>
      </c>
      <c r="E21" s="135"/>
      <c r="F21" s="135"/>
      <c r="G21" s="135"/>
      <c r="H21" s="135"/>
      <c r="I21" s="70">
        <f>SUM('1. závod'!AW$6:AW$35)</f>
        <v>0</v>
      </c>
      <c r="J21" s="24">
        <f t="shared" si="0"/>
      </c>
      <c r="K21" s="70">
        <f>SUM('2. závod'!AW$6:AW$35)</f>
        <v>0</v>
      </c>
      <c r="L21" s="24">
        <f t="shared" si="1"/>
      </c>
      <c r="M21" s="70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69">
        <f>IF(ISBLANK($A22),"",COUNTA('2. závod'!BB$6:BB$35))</f>
        <v>0</v>
      </c>
      <c r="E22" s="135"/>
      <c r="F22" s="135"/>
      <c r="G22" s="135"/>
      <c r="H22" s="135"/>
      <c r="I22" s="70">
        <f>SUM('1. závod'!BB$6:BB$35)</f>
        <v>0</v>
      </c>
      <c r="J22" s="24">
        <f t="shared" si="0"/>
      </c>
      <c r="K22" s="70">
        <f>SUM('2. závod'!BB$6:BB$35)</f>
        <v>0</v>
      </c>
      <c r="L22" s="24">
        <f t="shared" si="1"/>
      </c>
      <c r="M22" s="70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69">
        <f>IF(ISBLANK($A23),"",COUNTA('2. závod'!BG$6:BG$35))</f>
        <v>0</v>
      </c>
      <c r="E23" s="135"/>
      <c r="F23" s="135"/>
      <c r="G23" s="135"/>
      <c r="H23" s="135"/>
      <c r="I23" s="70">
        <f>SUM('1. závod'!BG$6:BG$35)</f>
        <v>0</v>
      </c>
      <c r="J23" s="24">
        <f t="shared" si="0"/>
      </c>
      <c r="K23" s="70">
        <f>SUM('2. závod'!BG$6:BG$35)</f>
        <v>0</v>
      </c>
      <c r="L23" s="24">
        <f t="shared" si="1"/>
      </c>
      <c r="M23" s="70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69">
        <f>IF(ISBLANK($A24),"",COUNTA('2. závod'!BL$6:BL$35))</f>
        <v>0</v>
      </c>
      <c r="E24" s="135"/>
      <c r="F24" s="135"/>
      <c r="G24" s="135"/>
      <c r="H24" s="135"/>
      <c r="I24" s="70">
        <f>SUM('1. závod'!BL$6:BL$35)</f>
        <v>0</v>
      </c>
      <c r="J24" s="24">
        <f t="shared" si="0"/>
      </c>
      <c r="K24" s="70">
        <f>SUM('2. závod'!BL$6:BL$35)</f>
        <v>0</v>
      </c>
      <c r="L24" s="24">
        <f t="shared" si="1"/>
      </c>
      <c r="M24" s="70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69">
        <f>IF(ISBLANK($A25),"",COUNTA('2. závod'!BQ$6:BQ$35))</f>
        <v>0</v>
      </c>
      <c r="E25" s="135"/>
      <c r="F25" s="135"/>
      <c r="G25" s="135"/>
      <c r="H25" s="135"/>
      <c r="I25" s="70">
        <f>SUM('1. závod'!BQ$6:BQ$35)</f>
        <v>0</v>
      </c>
      <c r="J25" s="24">
        <f t="shared" si="0"/>
      </c>
      <c r="K25" s="70">
        <f>SUM('2. závod'!BQ$6:BQ$35)</f>
        <v>0</v>
      </c>
      <c r="L25" s="24">
        <f t="shared" si="1"/>
      </c>
      <c r="M25" s="70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69">
        <f>IF(ISBLANK($A26),"",COUNTA('2. závod'!BV$6:BV$35))</f>
        <v>0</v>
      </c>
      <c r="E26" s="135"/>
      <c r="F26" s="135"/>
      <c r="G26" s="135"/>
      <c r="H26" s="135"/>
      <c r="I26" s="70">
        <f>SUM('1. závod'!BV$6:BV$35)</f>
        <v>0</v>
      </c>
      <c r="J26" s="24">
        <f t="shared" si="0"/>
      </c>
      <c r="K26" s="70">
        <f>SUM('2. závod'!BV$6:BV$35)</f>
        <v>0</v>
      </c>
      <c r="L26" s="24">
        <f t="shared" si="1"/>
      </c>
      <c r="M26" s="70">
        <f t="shared" si="5"/>
        <v>0</v>
      </c>
      <c r="N26" s="24">
        <f t="shared" si="3"/>
      </c>
    </row>
    <row r="27" spans="1:14" ht="15.75">
      <c r="A27" s="73"/>
      <c r="B27" s="27"/>
      <c r="C27" s="73"/>
      <c r="D27" s="144" t="s">
        <v>35</v>
      </c>
      <c r="E27" s="144"/>
      <c r="F27" s="144"/>
      <c r="G27" s="144"/>
      <c r="H27" s="74"/>
      <c r="I27" s="71">
        <f>MAX('1. závod'!$D$6:$BV$35)</f>
        <v>8790</v>
      </c>
      <c r="J27" s="28"/>
      <c r="K27" s="71">
        <f>MAX('2. závod'!$D$6:$BV$35)</f>
        <v>6420</v>
      </c>
      <c r="L27" s="28"/>
      <c r="M27" s="71">
        <f>MAX(I27,K27)</f>
        <v>8790</v>
      </c>
      <c r="N27" s="28"/>
    </row>
    <row r="28" spans="9:14" ht="12.75">
      <c r="I28" s="75"/>
      <c r="J28" s="75"/>
      <c r="K28" s="75"/>
      <c r="L28" s="75"/>
      <c r="M28" s="75"/>
      <c r="N28" s="75"/>
    </row>
    <row r="29" spans="4:14" ht="12.75">
      <c r="D29" s="14" t="s">
        <v>48</v>
      </c>
      <c r="I29" s="14">
        <f>COUNTIF('Výsledková listina'!$D:$D,"m")</f>
        <v>0</v>
      </c>
      <c r="J29" s="75"/>
      <c r="K29" s="75"/>
      <c r="L29" s="75"/>
      <c r="M29" s="75"/>
      <c r="N29" s="75"/>
    </row>
    <row r="30" spans="4:14" ht="12.75">
      <c r="D30" s="14" t="s">
        <v>105</v>
      </c>
      <c r="I30" s="14">
        <f>COUNTIF('Výsledková listina'!$D:$D,"U22")+COUNTIF('Výsledková listina'!$D:$D,"U22ž")</f>
        <v>0</v>
      </c>
      <c r="J30" s="75"/>
      <c r="K30" s="75"/>
      <c r="L30" s="75"/>
      <c r="M30" s="75"/>
      <c r="N30" s="75"/>
    </row>
    <row r="31" spans="4:14" ht="12.75">
      <c r="D31" s="14" t="s">
        <v>106</v>
      </c>
      <c r="I31" s="14">
        <f>COUNTIF('Výsledková listina'!$D:$D,"U18")+COUNTIF('Výsledková listina'!$D:$D,"U18ž")</f>
        <v>0</v>
      </c>
      <c r="J31" s="75"/>
      <c r="K31" s="75"/>
      <c r="L31" s="75"/>
      <c r="M31" s="75"/>
      <c r="N31" s="75"/>
    </row>
    <row r="32" spans="4:14" ht="12.75">
      <c r="D32" s="14" t="s">
        <v>107</v>
      </c>
      <c r="I32" s="14">
        <f>COUNTIF('Výsledková listina'!$D:$D,"U14Ž")+COUNTIF('Výsledková listina'!$D:$D,"U14")</f>
        <v>0</v>
      </c>
      <c r="J32" s="75"/>
      <c r="K32" s="75"/>
      <c r="L32" s="75"/>
      <c r="M32" s="75"/>
      <c r="N32" s="75"/>
    </row>
    <row r="33" spans="4:14" ht="12.75">
      <c r="D33" s="14" t="s">
        <v>108</v>
      </c>
      <c r="I33" s="14">
        <f>COUNTIF('Výsledková listina'!$D:$D,"Ž")+COUNTIF('Výsledková listina'!$D:$D,"U22Ž")+COUNTIF('Výsledková listina'!$D:$D,"U18Ž")+COUNTIF('Výsledková listina'!$D:$D,"U14Ž")</f>
        <v>0</v>
      </c>
      <c r="J33" s="75"/>
      <c r="K33" s="75"/>
      <c r="L33" s="75"/>
      <c r="M33" s="75"/>
      <c r="N33" s="75"/>
    </row>
    <row r="34" spans="4:14" ht="12.75">
      <c r="D34" s="14" t="s">
        <v>49</v>
      </c>
      <c r="I34" s="14">
        <f>COUNTIF('Výsledková listina'!$D:$D,"H")</f>
        <v>0</v>
      </c>
      <c r="J34" s="75"/>
      <c r="K34" s="75"/>
      <c r="L34" s="75"/>
      <c r="M34" s="75"/>
      <c r="N34" s="75"/>
    </row>
    <row r="35" spans="1:14" ht="1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</row>
    <row r="36" spans="1:14" s="26" customFormat="1" ht="30" customHeight="1">
      <c r="A36" s="143" t="s">
        <v>102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pans="1:14" s="26" customFormat="1" ht="12.75">
      <c r="A37" s="142" t="s">
        <v>103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</row>
    <row r="38" s="26" customFormat="1" ht="12.75">
      <c r="A38" s="90"/>
    </row>
    <row r="39" spans="1:14" s="26" customFormat="1" ht="12.7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1:14" s="26" customFormat="1" ht="12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</row>
    <row r="41" spans="1:14" s="26" customFormat="1" ht="12.7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="26" customFormat="1" ht="12.75">
      <c r="A42" s="90"/>
    </row>
    <row r="43" spans="1:14" s="26" customFormat="1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1:14" s="26" customFormat="1" ht="20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8" s="26" customFormat="1" ht="12.75">
      <c r="A45" s="77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77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1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1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1" t="s">
        <v>68</v>
      </c>
      <c r="B52" s="13"/>
      <c r="C52" s="13"/>
      <c r="D52" s="13"/>
      <c r="E52" s="13"/>
      <c r="F52" s="13"/>
      <c r="G52" s="13"/>
      <c r="H52" s="13"/>
    </row>
    <row r="53" spans="1:8" s="82" customFormat="1" ht="12.75">
      <c r="A53" s="77" t="s">
        <v>69</v>
      </c>
      <c r="B53" s="77"/>
      <c r="C53" s="77"/>
      <c r="D53" s="77"/>
      <c r="E53" s="77"/>
      <c r="F53" s="77"/>
      <c r="G53" s="77"/>
      <c r="H53" s="77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77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3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5" customFormat="1" ht="11.25" customHeight="1">
      <c r="A60" s="84" t="s">
        <v>90</v>
      </c>
      <c r="B60" s="84"/>
      <c r="C60" s="84"/>
      <c r="D60" s="84"/>
      <c r="E60" s="84"/>
      <c r="F60" s="84"/>
      <c r="G60" s="84"/>
      <c r="H60" s="84"/>
    </row>
    <row r="61" spans="1:8" s="26" customFormat="1" ht="20.25" customHeight="1">
      <c r="A61" s="77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17:H17"/>
    <mergeCell ref="E22:H22"/>
    <mergeCell ref="E23:H23"/>
    <mergeCell ref="E24:H24"/>
    <mergeCell ref="E19:H19"/>
    <mergeCell ref="E20:H20"/>
    <mergeCell ref="E21:H21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2:I2"/>
    <mergeCell ref="E7:I7"/>
    <mergeCell ref="E3:I3"/>
    <mergeCell ref="E4:I4"/>
    <mergeCell ref="E6:I6"/>
    <mergeCell ref="K9:L9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121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W14" sqref="W14"/>
    </sheetView>
  </sheetViews>
  <sheetFormatPr defaultColWidth="9.00390625" defaultRowHeight="12.75" outlineLevelCol="1"/>
  <cols>
    <col min="1" max="2" width="5.125" style="46" customWidth="1"/>
    <col min="3" max="3" width="20.125" style="46" bestFit="1" customWidth="1"/>
    <col min="4" max="4" width="5.25390625" style="46" customWidth="1"/>
    <col min="5" max="5" width="17.125" style="46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8" width="4.00390625" style="30" hidden="1" customWidth="1"/>
    <col min="19" max="19" width="6.625" style="30" hidden="1" customWidth="1"/>
    <col min="20" max="20" width="5.125" style="31" hidden="1" customWidth="1"/>
    <col min="21" max="21" width="5.625" style="30" hidden="1" customWidth="1"/>
    <col min="22" max="16384" width="9.125" style="30" customWidth="1"/>
  </cols>
  <sheetData>
    <row r="1" spans="1:17" ht="18">
      <c r="A1" s="151" t="s">
        <v>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20" s="32" customFormat="1" ht="15">
      <c r="A2" s="153" t="str">
        <f>CONCATENATE("Místo konání: ",'Základní list'!E3)</f>
        <v>Místo konání: Pečky - rybník Benešák 411042</v>
      </c>
      <c r="B2" s="153"/>
      <c r="C2" s="153"/>
      <c r="D2" s="153"/>
      <c r="E2" s="153"/>
      <c r="F2" s="33"/>
      <c r="G2" s="33"/>
      <c r="H2" s="33"/>
      <c r="I2" s="33"/>
      <c r="J2" s="34"/>
      <c r="K2" s="34"/>
      <c r="L2" s="152" t="str">
        <f>CONCATENATE("Pořadatel: ",'Základní list'!E6)</f>
        <v>Pořadatel: MO ČRS Plaňany</v>
      </c>
      <c r="M2" s="152"/>
      <c r="N2" s="152"/>
      <c r="O2" s="152"/>
      <c r="P2" s="152"/>
      <c r="Q2" s="152"/>
      <c r="T2" s="34"/>
    </row>
    <row r="3" spans="1:20" s="32" customFormat="1" ht="15">
      <c r="A3" s="153" t="str">
        <f>CONCATENATE("Druh závodu: ",'Základní list'!E4)</f>
        <v>Druh závodu: KP</v>
      </c>
      <c r="B3" s="153"/>
      <c r="C3" s="153"/>
      <c r="D3" s="153"/>
      <c r="E3" s="153"/>
      <c r="F3" s="33"/>
      <c r="G3" s="33"/>
      <c r="H3" s="33"/>
      <c r="I3" s="33"/>
      <c r="J3" s="34"/>
      <c r="K3" s="34"/>
      <c r="L3" s="152" t="str">
        <f>CONCATENATE("Hlavní rozhodčí: ",'Základní list'!E7)</f>
        <v>Hlavní rozhodčí: Hana Purkrábková </v>
      </c>
      <c r="M3" s="152"/>
      <c r="N3" s="152"/>
      <c r="O3" s="152"/>
      <c r="P3" s="152"/>
      <c r="Q3" s="152"/>
      <c r="T3" s="34"/>
    </row>
    <row r="4" spans="1:20" s="32" customFormat="1" ht="12.75">
      <c r="A4" s="158" t="str">
        <f>CONCATENATE("Datum konání: ",'Základní list'!D5," - ",'Základní list'!F5)</f>
        <v>Datum konání: 6.5. - 7.5.2017</v>
      </c>
      <c r="B4" s="158"/>
      <c r="C4" s="158"/>
      <c r="D4" s="158"/>
      <c r="E4" s="15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76"/>
      <c r="B5" s="76"/>
      <c r="C5" s="76"/>
      <c r="D5" s="76"/>
      <c r="E5" s="76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165" t="s">
        <v>44</v>
      </c>
      <c r="B6" s="168" t="s">
        <v>51</v>
      </c>
      <c r="C6" s="168"/>
      <c r="D6" s="168"/>
      <c r="E6" s="169"/>
      <c r="F6" s="172" t="s">
        <v>40</v>
      </c>
      <c r="G6" s="146"/>
      <c r="H6" s="146"/>
      <c r="I6" s="147"/>
      <c r="J6" s="145" t="s">
        <v>41</v>
      </c>
      <c r="K6" s="146"/>
      <c r="L6" s="146"/>
      <c r="M6" s="147"/>
      <c r="N6" s="148" t="s">
        <v>33</v>
      </c>
      <c r="O6" s="149"/>
      <c r="P6" s="149"/>
      <c r="Q6" s="150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66"/>
      <c r="B7" s="170"/>
      <c r="C7" s="170"/>
      <c r="D7" s="170"/>
      <c r="E7" s="171"/>
      <c r="F7" s="89" t="s">
        <v>0</v>
      </c>
      <c r="G7" s="67"/>
      <c r="H7" s="87"/>
      <c r="I7" s="88"/>
      <c r="J7" s="61" t="str">
        <f>F7</f>
        <v>Sektor</v>
      </c>
      <c r="K7" s="60"/>
      <c r="L7" s="87"/>
      <c r="M7" s="88"/>
      <c r="N7" s="154" t="s">
        <v>56</v>
      </c>
      <c r="O7" s="156" t="s">
        <v>1</v>
      </c>
      <c r="P7" s="156" t="s">
        <v>3</v>
      </c>
      <c r="Q7" s="163" t="s">
        <v>2</v>
      </c>
      <c r="R7" s="35"/>
      <c r="S7" s="35"/>
      <c r="T7" s="36"/>
    </row>
    <row r="8" spans="1:20" s="37" customFormat="1" ht="13.5" customHeight="1" thickBot="1">
      <c r="A8" s="167"/>
      <c r="B8" s="109" t="s">
        <v>54</v>
      </c>
      <c r="C8" s="109" t="s">
        <v>24</v>
      </c>
      <c r="D8" s="109" t="s">
        <v>47</v>
      </c>
      <c r="E8" s="110" t="s">
        <v>55</v>
      </c>
      <c r="F8" s="111" t="s">
        <v>5</v>
      </c>
      <c r="G8" s="109" t="s">
        <v>4</v>
      </c>
      <c r="H8" s="112" t="s">
        <v>1</v>
      </c>
      <c r="I8" s="113" t="s">
        <v>46</v>
      </c>
      <c r="J8" s="114" t="str">
        <f>F8</f>
        <v>sk</v>
      </c>
      <c r="K8" s="109" t="str">
        <f>G8</f>
        <v>čís</v>
      </c>
      <c r="L8" s="112" t="s">
        <v>1</v>
      </c>
      <c r="M8" s="113" t="s">
        <v>46</v>
      </c>
      <c r="N8" s="155"/>
      <c r="O8" s="157"/>
      <c r="P8" s="157"/>
      <c r="Q8" s="164"/>
      <c r="R8" s="35"/>
      <c r="S8" s="35"/>
      <c r="T8" s="36"/>
    </row>
    <row r="9" spans="1:21" s="37" customFormat="1" ht="25.5" customHeight="1">
      <c r="A9" s="98">
        <v>1</v>
      </c>
      <c r="B9" s="121">
        <v>4021</v>
      </c>
      <c r="C9" s="100" t="s">
        <v>109</v>
      </c>
      <c r="D9" s="101" t="s">
        <v>110</v>
      </c>
      <c r="E9" s="102" t="s">
        <v>112</v>
      </c>
      <c r="F9" s="103" t="s">
        <v>60</v>
      </c>
      <c r="G9" s="104">
        <v>2</v>
      </c>
      <c r="H9" s="105">
        <f>IF($G9="","",INDEX('1. závod'!$A:$BX,$G9+5,INDEX('Základní list'!$B:$B,MATCH($F9,'Základní list'!$A:$A,0),1)))</f>
        <v>8790</v>
      </c>
      <c r="I9" s="106">
        <f>IF($G9="","",INDEX('1. závod'!$A:$BX,$G9+5,INDEX('Základní list'!$B:$B,MATCH($F9,'Základní list'!$A:$A,0),1)+1))</f>
        <v>1</v>
      </c>
      <c r="J9" s="104" t="s">
        <v>60</v>
      </c>
      <c r="K9" s="104">
        <v>1</v>
      </c>
      <c r="L9" s="105">
        <f>IF($K9="","",INDEX('2. závod'!$A:$BX,$K9+5,INDEX('Základní list'!$B:$B,MATCH($J9,'Základní list'!$A:$A,0),1)))</f>
        <v>6420</v>
      </c>
      <c r="M9" s="106">
        <f>IF($K9="","",INDEX('2. závod'!$A:$BX,$K9+5,INDEX('Základní list'!$B:$B,MATCH($J9,'Základní list'!$A:$A,0),1)+1))</f>
        <v>1</v>
      </c>
      <c r="N9" s="65">
        <f aca="true" t="shared" si="0" ref="N9:N40">IF(ISBLANK($C9),"",COUNT(I9,M9))</f>
        <v>2</v>
      </c>
      <c r="O9" s="107">
        <f aca="true" t="shared" si="1" ref="O9:O40">IF(ISBLANK($C9),"",SUM(H9,L9))</f>
        <v>15210</v>
      </c>
      <c r="P9" s="108">
        <f aca="true" t="shared" si="2" ref="P9:P40">IF(ISBLANK($C9),"",SUM(I9,M9))</f>
        <v>2</v>
      </c>
      <c r="Q9" s="66">
        <f aca="true" t="shared" si="3" ref="Q9:Q40">IF(ISBLANK($C9),"",IF(ISTEXT(Q8),1,Q8+1))</f>
        <v>1</v>
      </c>
      <c r="R9" s="38" t="str">
        <f aca="true" t="shared" si="4" ref="R9:R40">CONCATENATE(F9,G9)</f>
        <v>D2</v>
      </c>
      <c r="S9" s="38" t="str">
        <f aca="true" t="shared" si="5" ref="S9:S40">CONCATENATE(J9,K9)</f>
        <v>D1</v>
      </c>
      <c r="T9" s="36" t="str">
        <f aca="true" t="shared" si="6" ref="T9:T40">IF(ISBLANK(E9),"",E9)</f>
        <v>MO ČRS Mladá Boleslav</v>
      </c>
      <c r="U9" s="37">
        <f aca="true" t="shared" si="7" ref="U9:U40">IF(C9="",0,1)</f>
        <v>1</v>
      </c>
    </row>
    <row r="10" spans="1:21" s="37" customFormat="1" ht="25.5" customHeight="1">
      <c r="A10" s="72">
        <v>2</v>
      </c>
      <c r="B10" s="121" t="s">
        <v>114</v>
      </c>
      <c r="C10" s="100" t="s">
        <v>111</v>
      </c>
      <c r="D10" s="101" t="s">
        <v>110</v>
      </c>
      <c r="E10" s="102" t="s">
        <v>113</v>
      </c>
      <c r="F10" s="103" t="s">
        <v>60</v>
      </c>
      <c r="G10" s="104">
        <v>1</v>
      </c>
      <c r="H10" s="105">
        <f>IF($G10="","",INDEX('1. závod'!$A:$BX,$G10+5,INDEX('Základní list'!$B:$B,MATCH($F10,'Základní list'!$A:$A,0),1)))</f>
        <v>2040</v>
      </c>
      <c r="I10" s="106">
        <f>IF($G10="","",INDEX('1. závod'!$A:$BX,$G10+5,INDEX('Základní list'!$B:$B,MATCH($F10,'Základní list'!$A:$A,0),1)+1))</f>
        <v>2</v>
      </c>
      <c r="J10" s="104" t="s">
        <v>60</v>
      </c>
      <c r="K10" s="104">
        <v>2</v>
      </c>
      <c r="L10" s="105">
        <f>IF($K10="","",INDEX('2. závod'!$A:$BX,$K10+5,INDEX('Základní list'!$B:$B,MATCH($J10,'Základní list'!$A:$A,0),1)))</f>
        <v>2370</v>
      </c>
      <c r="M10" s="106">
        <f>IF($K10="","",INDEX('2. závod'!$A:$BX,$K10+5,INDEX('Základní list'!$B:$B,MATCH($J10,'Základní list'!$A:$A,0),1)+1))</f>
        <v>2</v>
      </c>
      <c r="N10" s="65">
        <f t="shared" si="0"/>
        <v>2</v>
      </c>
      <c r="O10" s="107">
        <f t="shared" si="1"/>
        <v>4410</v>
      </c>
      <c r="P10" s="108">
        <f t="shared" si="2"/>
        <v>4</v>
      </c>
      <c r="Q10" s="66">
        <f t="shared" si="3"/>
        <v>2</v>
      </c>
      <c r="R10" s="38" t="str">
        <f t="shared" si="4"/>
        <v>D1</v>
      </c>
      <c r="S10" s="38" t="str">
        <f t="shared" si="5"/>
        <v>D2</v>
      </c>
      <c r="T10" s="36" t="str">
        <f t="shared" si="6"/>
        <v>MO ČRS Nymburk</v>
      </c>
      <c r="U10" s="37">
        <f t="shared" si="7"/>
        <v>1</v>
      </c>
    </row>
    <row r="11" spans="1:21" s="37" customFormat="1" ht="25.5" customHeight="1">
      <c r="A11" s="72"/>
      <c r="B11" s="99"/>
      <c r="C11" s="100"/>
      <c r="D11" s="101"/>
      <c r="E11" s="102"/>
      <c r="F11" s="103"/>
      <c r="G11" s="104"/>
      <c r="H11" s="105">
        <f>IF($G11="","",INDEX('1. závod'!$A:$BX,$G11+5,INDEX('Základní list'!$B:$B,MATCH($F11,'Základní list'!$A:$A,0),1)))</f>
      </c>
      <c r="I11" s="106">
        <f>IF($G11="","",INDEX('1. závod'!$A:$BX,$G11+5,INDEX('Základní list'!$B:$B,MATCH($F11,'Základní list'!$A:$A,0),1)+1))</f>
      </c>
      <c r="J11" s="104"/>
      <c r="K11" s="104"/>
      <c r="L11" s="105">
        <f>IF($K11="","",INDEX('2. závod'!$A:$BX,$K11+5,INDEX('Základní list'!$B:$B,MATCH($J11,'Základní list'!$A:$A,0),1)))</f>
      </c>
      <c r="M11" s="106">
        <f>IF($K11="","",INDEX('2. závod'!$A:$BX,$K11+5,INDEX('Základní list'!$B:$B,MATCH($J11,'Základní list'!$A:$A,0),1)+1))</f>
      </c>
      <c r="N11" s="65">
        <f t="shared" si="0"/>
      </c>
      <c r="O11" s="107">
        <f t="shared" si="1"/>
      </c>
      <c r="P11" s="108">
        <f t="shared" si="2"/>
      </c>
      <c r="Q11" s="66">
        <f t="shared" si="3"/>
      </c>
      <c r="R11" s="38">
        <f t="shared" si="4"/>
      </c>
      <c r="S11" s="38">
        <f t="shared" si="5"/>
      </c>
      <c r="T11" s="36">
        <f t="shared" si="6"/>
      </c>
      <c r="U11" s="37">
        <f t="shared" si="7"/>
        <v>0</v>
      </c>
    </row>
    <row r="12" spans="1:21" s="37" customFormat="1" ht="25.5" customHeight="1">
      <c r="A12" s="72"/>
      <c r="B12" s="99"/>
      <c r="C12" s="100"/>
      <c r="D12" s="101"/>
      <c r="E12" s="102"/>
      <c r="F12" s="103"/>
      <c r="G12" s="104"/>
      <c r="H12" s="105">
        <f>IF($G12="","",INDEX('1. závod'!$A:$BX,$G12+5,INDEX('Základní list'!$B:$B,MATCH($F12,'Základní list'!$A:$A,0),1)))</f>
      </c>
      <c r="I12" s="106">
        <f>IF($G12="","",INDEX('1. závod'!$A:$BX,$G12+5,INDEX('Základní list'!$B:$B,MATCH($F12,'Základní list'!$A:$A,0),1)+1))</f>
      </c>
      <c r="J12" s="104"/>
      <c r="K12" s="104"/>
      <c r="L12" s="105">
        <f>IF($K12="","",INDEX('2. závod'!$A:$BX,$K12+5,INDEX('Základní list'!$B:$B,MATCH($J12,'Základní list'!$A:$A,0),1)))</f>
      </c>
      <c r="M12" s="106">
        <f>IF($K12="","",INDEX('2. závod'!$A:$BX,$K12+5,INDEX('Základní list'!$B:$B,MATCH($J12,'Základní list'!$A:$A,0),1)+1))</f>
      </c>
      <c r="N12" s="65">
        <f t="shared" si="0"/>
      </c>
      <c r="O12" s="107">
        <f t="shared" si="1"/>
      </c>
      <c r="P12" s="108">
        <f t="shared" si="2"/>
      </c>
      <c r="Q12" s="66">
        <f t="shared" si="3"/>
      </c>
      <c r="R12" s="38">
        <f t="shared" si="4"/>
      </c>
      <c r="S12" s="38">
        <f t="shared" si="5"/>
      </c>
      <c r="T12" s="36">
        <f t="shared" si="6"/>
      </c>
      <c r="U12" s="37">
        <f t="shared" si="7"/>
        <v>0</v>
      </c>
    </row>
    <row r="13" spans="1:21" s="37" customFormat="1" ht="25.5" customHeight="1">
      <c r="A13" s="72"/>
      <c r="B13" s="99"/>
      <c r="C13" s="100"/>
      <c r="D13" s="101"/>
      <c r="E13" s="102"/>
      <c r="F13" s="103"/>
      <c r="G13" s="104"/>
      <c r="H13" s="105">
        <f>IF($G13="","",INDEX('1. závod'!$A:$BX,$G13+5,INDEX('Základní list'!$B:$B,MATCH($F13,'Základní list'!$A:$A,0),1)))</f>
      </c>
      <c r="I13" s="106">
        <f>IF($G13="","",INDEX('1. závod'!$A:$BX,$G13+5,INDEX('Základní list'!$B:$B,MATCH($F13,'Základní list'!$A:$A,0),1)+1))</f>
      </c>
      <c r="J13" s="104"/>
      <c r="K13" s="104"/>
      <c r="L13" s="105">
        <f>IF($K13="","",INDEX('2. závod'!$A:$BX,$K13+5,INDEX('Základní list'!$B:$B,MATCH($J13,'Základní list'!$A:$A,0),1)))</f>
      </c>
      <c r="M13" s="106">
        <f>IF($K13="","",INDEX('2. závod'!$A:$BX,$K13+5,INDEX('Základní list'!$B:$B,MATCH($J13,'Základní list'!$A:$A,0),1)+1))</f>
      </c>
      <c r="N13" s="65">
        <f t="shared" si="0"/>
      </c>
      <c r="O13" s="107">
        <f t="shared" si="1"/>
      </c>
      <c r="P13" s="108">
        <f t="shared" si="2"/>
      </c>
      <c r="Q13" s="66">
        <f t="shared" si="3"/>
      </c>
      <c r="R13" s="38">
        <f t="shared" si="4"/>
      </c>
      <c r="S13" s="38">
        <f t="shared" si="5"/>
      </c>
      <c r="T13" s="36">
        <f t="shared" si="6"/>
      </c>
      <c r="U13" s="37">
        <f t="shared" si="7"/>
        <v>0</v>
      </c>
    </row>
    <row r="14" spans="1:21" s="37" customFormat="1" ht="25.5" customHeight="1">
      <c r="A14" s="72"/>
      <c r="B14" s="99"/>
      <c r="C14" s="100"/>
      <c r="D14" s="101"/>
      <c r="E14" s="102"/>
      <c r="F14" s="103"/>
      <c r="G14" s="104"/>
      <c r="H14" s="105">
        <f>IF($G14="","",INDEX('1. závod'!$A:$BX,$G14+5,INDEX('Základní list'!$B:$B,MATCH($F14,'Základní list'!$A:$A,0),1)))</f>
      </c>
      <c r="I14" s="106">
        <f>IF($G14="","",INDEX('1. závod'!$A:$BX,$G14+5,INDEX('Základní list'!$B:$B,MATCH($F14,'Základní list'!$A:$A,0),1)+1))</f>
      </c>
      <c r="J14" s="104"/>
      <c r="K14" s="104"/>
      <c r="L14" s="105">
        <f>IF($K14="","",INDEX('2. závod'!$A:$BX,$K14+5,INDEX('Základní list'!$B:$B,MATCH($J14,'Základní list'!$A:$A,0),1)))</f>
      </c>
      <c r="M14" s="106">
        <f>IF($K14="","",INDEX('2. závod'!$A:$BX,$K14+5,INDEX('Základní list'!$B:$B,MATCH($J14,'Základní list'!$A:$A,0),1)+1))</f>
      </c>
      <c r="N14" s="65">
        <f t="shared" si="0"/>
      </c>
      <c r="O14" s="107">
        <f t="shared" si="1"/>
      </c>
      <c r="P14" s="108">
        <f t="shared" si="2"/>
      </c>
      <c r="Q14" s="66">
        <f t="shared" si="3"/>
      </c>
      <c r="R14" s="38">
        <f t="shared" si="4"/>
      </c>
      <c r="S14" s="38">
        <f t="shared" si="5"/>
      </c>
      <c r="T14" s="36">
        <f t="shared" si="6"/>
      </c>
      <c r="U14" s="37">
        <f t="shared" si="7"/>
        <v>0</v>
      </c>
    </row>
    <row r="15" spans="1:21" s="37" customFormat="1" ht="25.5" customHeight="1">
      <c r="A15" s="72"/>
      <c r="B15" s="99"/>
      <c r="C15" s="100"/>
      <c r="D15" s="101"/>
      <c r="E15" s="102"/>
      <c r="F15" s="103"/>
      <c r="G15" s="104"/>
      <c r="H15" s="105">
        <f>IF($G15="","",INDEX('1. závod'!$A:$BX,$G15+5,INDEX('Základní list'!$B:$B,MATCH($F15,'Základní list'!$A:$A,0),1)))</f>
      </c>
      <c r="I15" s="106">
        <f>IF($G15="","",INDEX('1. závod'!$A:$BX,$G15+5,INDEX('Základní list'!$B:$B,MATCH($F15,'Základní list'!$A:$A,0),1)+1))</f>
      </c>
      <c r="J15" s="104"/>
      <c r="K15" s="104"/>
      <c r="L15" s="105">
        <f>IF($K15="","",INDEX('2. závod'!$A:$BX,$K15+5,INDEX('Základní list'!$B:$B,MATCH($J15,'Základní list'!$A:$A,0),1)))</f>
      </c>
      <c r="M15" s="106">
        <f>IF($K15="","",INDEX('2. závod'!$A:$BX,$K15+5,INDEX('Základní list'!$B:$B,MATCH($J15,'Základní list'!$A:$A,0),1)+1))</f>
      </c>
      <c r="N15" s="65">
        <f t="shared" si="0"/>
      </c>
      <c r="O15" s="107">
        <f t="shared" si="1"/>
      </c>
      <c r="P15" s="108">
        <f t="shared" si="2"/>
      </c>
      <c r="Q15" s="66">
        <f t="shared" si="3"/>
      </c>
      <c r="R15" s="38">
        <f t="shared" si="4"/>
      </c>
      <c r="S15" s="38">
        <f t="shared" si="5"/>
      </c>
      <c r="T15" s="36">
        <f t="shared" si="6"/>
      </c>
      <c r="U15" s="37">
        <f t="shared" si="7"/>
        <v>0</v>
      </c>
    </row>
    <row r="16" spans="1:21" s="37" customFormat="1" ht="25.5" customHeight="1">
      <c r="A16" s="72"/>
      <c r="B16" s="99"/>
      <c r="C16" s="100"/>
      <c r="D16" s="101"/>
      <c r="E16" s="102"/>
      <c r="F16" s="103"/>
      <c r="G16" s="104"/>
      <c r="H16" s="105">
        <f>IF($G16="","",INDEX('1. závod'!$A:$BX,$G16+5,INDEX('Základní list'!$B:$B,MATCH($F16,'Základní list'!$A:$A,0),1)))</f>
      </c>
      <c r="I16" s="106">
        <f>IF($G16="","",INDEX('1. závod'!$A:$BX,$G16+5,INDEX('Základní list'!$B:$B,MATCH($F16,'Základní list'!$A:$A,0),1)+1))</f>
      </c>
      <c r="J16" s="104"/>
      <c r="K16" s="104"/>
      <c r="L16" s="105">
        <f>IF($K16="","",INDEX('2. závod'!$A:$BX,$K16+5,INDEX('Základní list'!$B:$B,MATCH($J16,'Základní list'!$A:$A,0),1)))</f>
      </c>
      <c r="M16" s="106">
        <f>IF($K16="","",INDEX('2. závod'!$A:$BX,$K16+5,INDEX('Základní list'!$B:$B,MATCH($J16,'Základní list'!$A:$A,0),1)+1))</f>
      </c>
      <c r="N16" s="65">
        <f t="shared" si="0"/>
      </c>
      <c r="O16" s="107">
        <f t="shared" si="1"/>
      </c>
      <c r="P16" s="108">
        <f t="shared" si="2"/>
      </c>
      <c r="Q16" s="66">
        <f t="shared" si="3"/>
      </c>
      <c r="R16" s="38">
        <f t="shared" si="4"/>
      </c>
      <c r="S16" s="38">
        <f t="shared" si="5"/>
      </c>
      <c r="T16" s="36">
        <f t="shared" si="6"/>
      </c>
      <c r="U16" s="37">
        <f t="shared" si="7"/>
        <v>0</v>
      </c>
    </row>
    <row r="17" spans="1:21" s="37" customFormat="1" ht="25.5" customHeight="1">
      <c r="A17" s="72"/>
      <c r="B17" s="99"/>
      <c r="C17" s="100"/>
      <c r="D17" s="101"/>
      <c r="E17" s="102"/>
      <c r="F17" s="103"/>
      <c r="G17" s="104"/>
      <c r="H17" s="105">
        <f>IF($G17="","",INDEX('1. závod'!$A:$BX,$G17+5,INDEX('Základní list'!$B:$B,MATCH($F17,'Základní list'!$A:$A,0),1)))</f>
      </c>
      <c r="I17" s="106">
        <f>IF($G17="","",INDEX('1. závod'!$A:$BX,$G17+5,INDEX('Základní list'!$B:$B,MATCH($F17,'Základní list'!$A:$A,0),1)+1))</f>
      </c>
      <c r="J17" s="104"/>
      <c r="K17" s="104"/>
      <c r="L17" s="105">
        <f>IF($K17="","",INDEX('2. závod'!$A:$BX,$K17+5,INDEX('Základní list'!$B:$B,MATCH($J17,'Základní list'!$A:$A,0),1)))</f>
      </c>
      <c r="M17" s="106">
        <f>IF($K17="","",INDEX('2. závod'!$A:$BX,$K17+5,INDEX('Základní list'!$B:$B,MATCH($J17,'Základní list'!$A:$A,0),1)+1))</f>
      </c>
      <c r="N17" s="65">
        <f t="shared" si="0"/>
      </c>
      <c r="O17" s="107">
        <f t="shared" si="1"/>
      </c>
      <c r="P17" s="108">
        <f t="shared" si="2"/>
      </c>
      <c r="Q17" s="66">
        <f t="shared" si="3"/>
      </c>
      <c r="R17" s="38">
        <f t="shared" si="4"/>
      </c>
      <c r="S17" s="38">
        <f t="shared" si="5"/>
      </c>
      <c r="T17" s="36">
        <f t="shared" si="6"/>
      </c>
      <c r="U17" s="37">
        <f t="shared" si="7"/>
        <v>0</v>
      </c>
    </row>
    <row r="18" spans="1:21" s="37" customFormat="1" ht="25.5" customHeight="1">
      <c r="A18" s="72"/>
      <c r="B18" s="99"/>
      <c r="C18" s="100"/>
      <c r="D18" s="101"/>
      <c r="E18" s="102"/>
      <c r="F18" s="103"/>
      <c r="G18" s="104"/>
      <c r="H18" s="105">
        <f>IF($G18="","",INDEX('1. závod'!$A:$BX,$G18+5,INDEX('Základní list'!$B:$B,MATCH($F18,'Základní list'!$A:$A,0),1)))</f>
      </c>
      <c r="I18" s="106">
        <f>IF($G18="","",INDEX('1. závod'!$A:$BX,$G18+5,INDEX('Základní list'!$B:$B,MATCH($F18,'Základní list'!$A:$A,0),1)+1))</f>
      </c>
      <c r="J18" s="104"/>
      <c r="K18" s="104"/>
      <c r="L18" s="105">
        <f>IF($K18="","",INDEX('2. závod'!$A:$BX,$K18+5,INDEX('Základní list'!$B:$B,MATCH($J18,'Základní list'!$A:$A,0),1)))</f>
      </c>
      <c r="M18" s="106">
        <f>IF($K18="","",INDEX('2. závod'!$A:$BX,$K18+5,INDEX('Základní list'!$B:$B,MATCH($J18,'Základní list'!$A:$A,0),1)+1))</f>
      </c>
      <c r="N18" s="65">
        <f t="shared" si="0"/>
      </c>
      <c r="O18" s="107">
        <f t="shared" si="1"/>
      </c>
      <c r="P18" s="108">
        <f t="shared" si="2"/>
      </c>
      <c r="Q18" s="66">
        <f t="shared" si="3"/>
      </c>
      <c r="R18" s="38">
        <f t="shared" si="4"/>
      </c>
      <c r="S18" s="38">
        <f t="shared" si="5"/>
      </c>
      <c r="T18" s="36">
        <f t="shared" si="6"/>
      </c>
      <c r="U18" s="37">
        <f t="shared" si="7"/>
        <v>0</v>
      </c>
    </row>
    <row r="19" spans="1:21" s="37" customFormat="1" ht="25.5" customHeight="1">
      <c r="A19" s="72"/>
      <c r="B19" s="99"/>
      <c r="C19" s="100"/>
      <c r="D19" s="101"/>
      <c r="E19" s="102"/>
      <c r="F19" s="103"/>
      <c r="G19" s="104"/>
      <c r="H19" s="105">
        <f>IF($G19="","",INDEX('1. závod'!$A:$BX,$G19+5,INDEX('Základní list'!$B:$B,MATCH($F19,'Základní list'!$A:$A,0),1)))</f>
      </c>
      <c r="I19" s="106">
        <f>IF($G19="","",INDEX('1. závod'!$A:$BX,$G19+5,INDEX('Základní list'!$B:$B,MATCH($F19,'Základní list'!$A:$A,0),1)+1))</f>
      </c>
      <c r="J19" s="104"/>
      <c r="K19" s="104"/>
      <c r="L19" s="105">
        <f>IF($K19="","",INDEX('2. závod'!$A:$BX,$K19+5,INDEX('Základní list'!$B:$B,MATCH($J19,'Základní list'!$A:$A,0),1)))</f>
      </c>
      <c r="M19" s="106">
        <f>IF($K19="","",INDEX('2. závod'!$A:$BX,$K19+5,INDEX('Základní list'!$B:$B,MATCH($J19,'Základní list'!$A:$A,0),1)+1))</f>
      </c>
      <c r="N19" s="65">
        <f t="shared" si="0"/>
      </c>
      <c r="O19" s="107">
        <f t="shared" si="1"/>
      </c>
      <c r="P19" s="108">
        <f t="shared" si="2"/>
      </c>
      <c r="Q19" s="66">
        <f t="shared" si="3"/>
      </c>
      <c r="R19" s="38">
        <f t="shared" si="4"/>
      </c>
      <c r="S19" s="38">
        <f t="shared" si="5"/>
      </c>
      <c r="T19" s="36">
        <f t="shared" si="6"/>
      </c>
      <c r="U19" s="37">
        <f t="shared" si="7"/>
        <v>0</v>
      </c>
    </row>
    <row r="20" spans="1:21" s="37" customFormat="1" ht="25.5" customHeight="1">
      <c r="A20" s="72"/>
      <c r="B20" s="99"/>
      <c r="C20" s="100"/>
      <c r="D20" s="101"/>
      <c r="E20" s="102"/>
      <c r="F20" s="103"/>
      <c r="G20" s="104"/>
      <c r="H20" s="105">
        <f>IF($G20="","",INDEX('1. závod'!$A:$BX,$G20+5,INDEX('Základní list'!$B:$B,MATCH($F20,'Základní list'!$A:$A,0),1)))</f>
      </c>
      <c r="I20" s="106">
        <f>IF($G20="","",INDEX('1. závod'!$A:$BX,$G20+5,INDEX('Základní list'!$B:$B,MATCH($F20,'Základní list'!$A:$A,0),1)+1))</f>
      </c>
      <c r="J20" s="104"/>
      <c r="K20" s="104"/>
      <c r="L20" s="105">
        <f>IF($K20="","",INDEX('2. závod'!$A:$BX,$K20+5,INDEX('Základní list'!$B:$B,MATCH($J20,'Základní list'!$A:$A,0),1)))</f>
      </c>
      <c r="M20" s="106">
        <f>IF($K20="","",INDEX('2. závod'!$A:$BX,$K20+5,INDEX('Základní list'!$B:$B,MATCH($J20,'Základní list'!$A:$A,0),1)+1))</f>
      </c>
      <c r="N20" s="65">
        <f t="shared" si="0"/>
      </c>
      <c r="O20" s="107">
        <f t="shared" si="1"/>
      </c>
      <c r="P20" s="108">
        <f t="shared" si="2"/>
      </c>
      <c r="Q20" s="66">
        <f t="shared" si="3"/>
      </c>
      <c r="R20" s="38">
        <f t="shared" si="4"/>
      </c>
      <c r="S20" s="38">
        <f t="shared" si="5"/>
      </c>
      <c r="T20" s="36">
        <f t="shared" si="6"/>
      </c>
      <c r="U20" s="37">
        <f t="shared" si="7"/>
        <v>0</v>
      </c>
    </row>
    <row r="21" spans="1:21" s="37" customFormat="1" ht="25.5" customHeight="1">
      <c r="A21" s="72"/>
      <c r="B21" s="99"/>
      <c r="C21" s="100"/>
      <c r="D21" s="101"/>
      <c r="E21" s="102"/>
      <c r="F21" s="103"/>
      <c r="G21" s="104"/>
      <c r="H21" s="105">
        <f>IF($G21="","",INDEX('1. závod'!$A:$BX,$G21+5,INDEX('Základní list'!$B:$B,MATCH($F21,'Základní list'!$A:$A,0),1)))</f>
      </c>
      <c r="I21" s="106">
        <f>IF($G21="","",INDEX('1. závod'!$A:$BX,$G21+5,INDEX('Základní list'!$B:$B,MATCH($F21,'Základní list'!$A:$A,0),1)+1))</f>
      </c>
      <c r="J21" s="104"/>
      <c r="K21" s="104"/>
      <c r="L21" s="105">
        <f>IF($K21="","",INDEX('2. závod'!$A:$BX,$K21+5,INDEX('Základní list'!$B:$B,MATCH($J21,'Základní list'!$A:$A,0),1)))</f>
      </c>
      <c r="M21" s="106">
        <f>IF($K21="","",INDEX('2. závod'!$A:$BX,$K21+5,INDEX('Základní list'!$B:$B,MATCH($J21,'Základní list'!$A:$A,0),1)+1))</f>
      </c>
      <c r="N21" s="65">
        <f t="shared" si="0"/>
      </c>
      <c r="O21" s="107">
        <f t="shared" si="1"/>
      </c>
      <c r="P21" s="108">
        <f t="shared" si="2"/>
      </c>
      <c r="Q21" s="66">
        <f t="shared" si="3"/>
      </c>
      <c r="R21" s="38">
        <f t="shared" si="4"/>
      </c>
      <c r="S21" s="38">
        <f t="shared" si="5"/>
      </c>
      <c r="T21" s="36">
        <f t="shared" si="6"/>
      </c>
      <c r="U21" s="37">
        <f t="shared" si="7"/>
        <v>0</v>
      </c>
    </row>
    <row r="22" spans="1:21" s="37" customFormat="1" ht="25.5" customHeight="1">
      <c r="A22" s="72"/>
      <c r="B22" s="99"/>
      <c r="C22" s="100"/>
      <c r="D22" s="101"/>
      <c r="E22" s="102"/>
      <c r="F22" s="103"/>
      <c r="G22" s="104"/>
      <c r="H22" s="105">
        <f>IF($G22="","",INDEX('1. závod'!$A:$BX,$G22+5,INDEX('Základní list'!$B:$B,MATCH($F22,'Základní list'!$A:$A,0),1)))</f>
      </c>
      <c r="I22" s="106">
        <f>IF($G22="","",INDEX('1. závod'!$A:$BX,$G22+5,INDEX('Základní list'!$B:$B,MATCH($F22,'Základní list'!$A:$A,0),1)+1))</f>
      </c>
      <c r="J22" s="104"/>
      <c r="K22" s="104"/>
      <c r="L22" s="105">
        <f>IF($K22="","",INDEX('2. závod'!$A:$BX,$K22+5,INDEX('Základní list'!$B:$B,MATCH($J22,'Základní list'!$A:$A,0),1)))</f>
      </c>
      <c r="M22" s="106">
        <f>IF($K22="","",INDEX('2. závod'!$A:$BX,$K22+5,INDEX('Základní list'!$B:$B,MATCH($J22,'Základní list'!$A:$A,0),1)+1))</f>
      </c>
      <c r="N22" s="65">
        <f t="shared" si="0"/>
      </c>
      <c r="O22" s="107">
        <f t="shared" si="1"/>
      </c>
      <c r="P22" s="108">
        <f t="shared" si="2"/>
      </c>
      <c r="Q22" s="66">
        <f t="shared" si="3"/>
      </c>
      <c r="R22" s="38">
        <f t="shared" si="4"/>
      </c>
      <c r="S22" s="38">
        <f t="shared" si="5"/>
      </c>
      <c r="T22" s="36">
        <f t="shared" si="6"/>
      </c>
      <c r="U22" s="37">
        <f t="shared" si="7"/>
        <v>0</v>
      </c>
    </row>
    <row r="23" spans="1:21" s="37" customFormat="1" ht="25.5" customHeight="1">
      <c r="A23" s="72"/>
      <c r="B23" s="99"/>
      <c r="C23" s="100"/>
      <c r="D23" s="101"/>
      <c r="E23" s="102"/>
      <c r="F23" s="103"/>
      <c r="G23" s="104"/>
      <c r="H23" s="105">
        <f>IF($G23="","",INDEX('1. závod'!$A:$BX,$G23+5,INDEX('Základní list'!$B:$B,MATCH($F23,'Základní list'!$A:$A,0),1)))</f>
      </c>
      <c r="I23" s="106">
        <f>IF($G23="","",INDEX('1. závod'!$A:$BX,$G23+5,INDEX('Základní list'!$B:$B,MATCH($F23,'Základní list'!$A:$A,0),1)+1))</f>
      </c>
      <c r="J23" s="104"/>
      <c r="K23" s="104"/>
      <c r="L23" s="105">
        <f>IF($K23="","",INDEX('2. závod'!$A:$BX,$K23+5,INDEX('Základní list'!$B:$B,MATCH($J23,'Základní list'!$A:$A,0),1)))</f>
      </c>
      <c r="M23" s="106">
        <f>IF($K23="","",INDEX('2. závod'!$A:$BX,$K23+5,INDEX('Základní list'!$B:$B,MATCH($J23,'Základní list'!$A:$A,0),1)+1))</f>
      </c>
      <c r="N23" s="65">
        <f t="shared" si="0"/>
      </c>
      <c r="O23" s="107">
        <f t="shared" si="1"/>
      </c>
      <c r="P23" s="108">
        <f t="shared" si="2"/>
      </c>
      <c r="Q23" s="66">
        <f t="shared" si="3"/>
      </c>
      <c r="R23" s="38">
        <f t="shared" si="4"/>
      </c>
      <c r="S23" s="38">
        <f t="shared" si="5"/>
      </c>
      <c r="T23" s="36">
        <f t="shared" si="6"/>
      </c>
      <c r="U23" s="37">
        <f t="shared" si="7"/>
        <v>0</v>
      </c>
    </row>
    <row r="24" spans="1:21" s="37" customFormat="1" ht="25.5" customHeight="1">
      <c r="A24" s="72"/>
      <c r="B24" s="99"/>
      <c r="C24" s="100"/>
      <c r="D24" s="101"/>
      <c r="E24" s="102"/>
      <c r="F24" s="103"/>
      <c r="G24" s="104"/>
      <c r="H24" s="105">
        <f>IF($G24="","",INDEX('1. závod'!$A:$BX,$G24+5,INDEX('Základní list'!$B:$B,MATCH($F24,'Základní list'!$A:$A,0),1)))</f>
      </c>
      <c r="I24" s="106">
        <f>IF($G24="","",INDEX('1. závod'!$A:$BX,$G24+5,INDEX('Základní list'!$B:$B,MATCH($F24,'Základní list'!$A:$A,0),1)+1))</f>
      </c>
      <c r="J24" s="104"/>
      <c r="K24" s="104"/>
      <c r="L24" s="105">
        <f>IF($K24="","",INDEX('2. závod'!$A:$BX,$K24+5,INDEX('Základní list'!$B:$B,MATCH($J24,'Základní list'!$A:$A,0),1)))</f>
      </c>
      <c r="M24" s="106">
        <f>IF($K24="","",INDEX('2. závod'!$A:$BX,$K24+5,INDEX('Základní list'!$B:$B,MATCH($J24,'Základní list'!$A:$A,0),1)+1))</f>
      </c>
      <c r="N24" s="65">
        <f t="shared" si="0"/>
      </c>
      <c r="O24" s="107">
        <f t="shared" si="1"/>
      </c>
      <c r="P24" s="108">
        <f t="shared" si="2"/>
      </c>
      <c r="Q24" s="66">
        <f t="shared" si="3"/>
      </c>
      <c r="R24" s="38">
        <f t="shared" si="4"/>
      </c>
      <c r="S24" s="38">
        <f t="shared" si="5"/>
      </c>
      <c r="T24" s="36">
        <f t="shared" si="6"/>
      </c>
      <c r="U24" s="37">
        <f t="shared" si="7"/>
        <v>0</v>
      </c>
    </row>
    <row r="25" spans="1:21" s="37" customFormat="1" ht="25.5" customHeight="1">
      <c r="A25" s="72"/>
      <c r="B25" s="99"/>
      <c r="C25" s="100"/>
      <c r="D25" s="101"/>
      <c r="E25" s="102"/>
      <c r="F25" s="103"/>
      <c r="G25" s="104"/>
      <c r="H25" s="105">
        <f>IF($G25="","",INDEX('1. závod'!$A:$BX,$G25+5,INDEX('Základní list'!$B:$B,MATCH($F25,'Základní list'!$A:$A,0),1)))</f>
      </c>
      <c r="I25" s="106">
        <f>IF($G25="","",INDEX('1. závod'!$A:$BX,$G25+5,INDEX('Základní list'!$B:$B,MATCH($F25,'Základní list'!$A:$A,0),1)+1))</f>
      </c>
      <c r="J25" s="104"/>
      <c r="K25" s="104"/>
      <c r="L25" s="105">
        <f>IF($K25="","",INDEX('2. závod'!$A:$BX,$K25+5,INDEX('Základní list'!$B:$B,MATCH($J25,'Základní list'!$A:$A,0),1)))</f>
      </c>
      <c r="M25" s="106">
        <f>IF($K25="","",INDEX('2. závod'!$A:$BX,$K25+5,INDEX('Základní list'!$B:$B,MATCH($J25,'Základní list'!$A:$A,0),1)+1))</f>
      </c>
      <c r="N25" s="65">
        <f t="shared" si="0"/>
      </c>
      <c r="O25" s="107">
        <f t="shared" si="1"/>
      </c>
      <c r="P25" s="108">
        <f t="shared" si="2"/>
      </c>
      <c r="Q25" s="66">
        <f t="shared" si="3"/>
      </c>
      <c r="R25" s="38">
        <f t="shared" si="4"/>
      </c>
      <c r="S25" s="38">
        <f t="shared" si="5"/>
      </c>
      <c r="T25" s="36">
        <f t="shared" si="6"/>
      </c>
      <c r="U25" s="37">
        <f t="shared" si="7"/>
        <v>0</v>
      </c>
    </row>
    <row r="26" spans="1:21" s="37" customFormat="1" ht="25.5" customHeight="1">
      <c r="A26" s="72"/>
      <c r="B26" s="99"/>
      <c r="C26" s="100"/>
      <c r="D26" s="101"/>
      <c r="E26" s="102"/>
      <c r="F26" s="103"/>
      <c r="G26" s="104"/>
      <c r="H26" s="105">
        <f>IF($G26="","",INDEX('1. závod'!$A:$BX,$G26+5,INDEX('Základní list'!$B:$B,MATCH($F26,'Základní list'!$A:$A,0),1)))</f>
      </c>
      <c r="I26" s="106">
        <f>IF($G26="","",INDEX('1. závod'!$A:$BX,$G26+5,INDEX('Základní list'!$B:$B,MATCH($F26,'Základní list'!$A:$A,0),1)+1))</f>
      </c>
      <c r="J26" s="104"/>
      <c r="K26" s="104"/>
      <c r="L26" s="105">
        <f>IF($K26="","",INDEX('2. závod'!$A:$BX,$K26+5,INDEX('Základní list'!$B:$B,MATCH($J26,'Základní list'!$A:$A,0),1)))</f>
      </c>
      <c r="M26" s="106">
        <f>IF($K26="","",INDEX('2. závod'!$A:$BX,$K26+5,INDEX('Základní list'!$B:$B,MATCH($J26,'Základní list'!$A:$A,0),1)+1))</f>
      </c>
      <c r="N26" s="65">
        <f t="shared" si="0"/>
      </c>
      <c r="O26" s="107">
        <f t="shared" si="1"/>
      </c>
      <c r="P26" s="108">
        <f t="shared" si="2"/>
      </c>
      <c r="Q26" s="66">
        <f t="shared" si="3"/>
      </c>
      <c r="R26" s="38">
        <f t="shared" si="4"/>
      </c>
      <c r="S26" s="38">
        <f t="shared" si="5"/>
      </c>
      <c r="T26" s="36">
        <f t="shared" si="6"/>
      </c>
      <c r="U26" s="37">
        <f t="shared" si="7"/>
        <v>0</v>
      </c>
    </row>
    <row r="27" spans="1:21" s="37" customFormat="1" ht="25.5" customHeight="1">
      <c r="A27" s="72"/>
      <c r="B27" s="99"/>
      <c r="C27" s="100"/>
      <c r="D27" s="101"/>
      <c r="E27" s="102"/>
      <c r="F27" s="103"/>
      <c r="G27" s="104"/>
      <c r="H27" s="105">
        <f>IF($G27="","",INDEX('1. závod'!$A:$BX,$G27+5,INDEX('Základní list'!$B:$B,MATCH($F27,'Základní list'!$A:$A,0),1)))</f>
      </c>
      <c r="I27" s="106">
        <f>IF($G27="","",INDEX('1. závod'!$A:$BX,$G27+5,INDEX('Základní list'!$B:$B,MATCH($F27,'Základní list'!$A:$A,0),1)+1))</f>
      </c>
      <c r="J27" s="104"/>
      <c r="K27" s="104"/>
      <c r="L27" s="105">
        <f>IF($K27="","",INDEX('2. závod'!$A:$BX,$K27+5,INDEX('Základní list'!$B:$B,MATCH($J27,'Základní list'!$A:$A,0),1)))</f>
      </c>
      <c r="M27" s="106">
        <f>IF($K27="","",INDEX('2. závod'!$A:$BX,$K27+5,INDEX('Základní list'!$B:$B,MATCH($J27,'Základní list'!$A:$A,0),1)+1))</f>
      </c>
      <c r="N27" s="65">
        <f t="shared" si="0"/>
      </c>
      <c r="O27" s="107">
        <f t="shared" si="1"/>
      </c>
      <c r="P27" s="108">
        <f t="shared" si="2"/>
      </c>
      <c r="Q27" s="66">
        <f t="shared" si="3"/>
      </c>
      <c r="R27" s="38">
        <f t="shared" si="4"/>
      </c>
      <c r="S27" s="38">
        <f t="shared" si="5"/>
      </c>
      <c r="T27" s="36">
        <f t="shared" si="6"/>
      </c>
      <c r="U27" s="37">
        <f t="shared" si="7"/>
        <v>0</v>
      </c>
    </row>
    <row r="28" spans="1:21" s="37" customFormat="1" ht="25.5" customHeight="1">
      <c r="A28" s="72"/>
      <c r="B28" s="99"/>
      <c r="C28" s="100"/>
      <c r="D28" s="101"/>
      <c r="E28" s="102"/>
      <c r="F28" s="103"/>
      <c r="G28" s="104"/>
      <c r="H28" s="105">
        <f>IF($G28="","",INDEX('1. závod'!$A:$BX,$G28+5,INDEX('Základní list'!$B:$B,MATCH($F28,'Základní list'!$A:$A,0),1)))</f>
      </c>
      <c r="I28" s="106">
        <f>IF($G28="","",INDEX('1. závod'!$A:$BX,$G28+5,INDEX('Základní list'!$B:$B,MATCH($F28,'Základní list'!$A:$A,0),1)+1))</f>
      </c>
      <c r="J28" s="104"/>
      <c r="K28" s="104"/>
      <c r="L28" s="105">
        <f>IF($K28="","",INDEX('2. závod'!$A:$BX,$K28+5,INDEX('Základní list'!$B:$B,MATCH($J28,'Základní list'!$A:$A,0),1)))</f>
      </c>
      <c r="M28" s="106">
        <f>IF($K28="","",INDEX('2. závod'!$A:$BX,$K28+5,INDEX('Základní list'!$B:$B,MATCH($J28,'Základní list'!$A:$A,0),1)+1))</f>
      </c>
      <c r="N28" s="65">
        <f t="shared" si="0"/>
      </c>
      <c r="O28" s="107">
        <f t="shared" si="1"/>
      </c>
      <c r="P28" s="108">
        <f t="shared" si="2"/>
      </c>
      <c r="Q28" s="66">
        <f t="shared" si="3"/>
      </c>
      <c r="R28" s="38">
        <f t="shared" si="4"/>
      </c>
      <c r="S28" s="38">
        <f t="shared" si="5"/>
      </c>
      <c r="T28" s="36">
        <f t="shared" si="6"/>
      </c>
      <c r="U28" s="37">
        <f t="shared" si="7"/>
        <v>0</v>
      </c>
    </row>
    <row r="29" spans="1:21" s="37" customFormat="1" ht="25.5" customHeight="1">
      <c r="A29" s="72"/>
      <c r="B29" s="99"/>
      <c r="C29" s="100"/>
      <c r="D29" s="101"/>
      <c r="E29" s="102"/>
      <c r="F29" s="103"/>
      <c r="G29" s="104"/>
      <c r="H29" s="105">
        <f>IF($G29="","",INDEX('1. závod'!$A:$BX,$G29+5,INDEX('Základní list'!$B:$B,MATCH($F29,'Základní list'!$A:$A,0),1)))</f>
      </c>
      <c r="I29" s="106">
        <f>IF($G29="","",INDEX('1. závod'!$A:$BX,$G29+5,INDEX('Základní list'!$B:$B,MATCH($F29,'Základní list'!$A:$A,0),1)+1))</f>
      </c>
      <c r="J29" s="104"/>
      <c r="K29" s="104"/>
      <c r="L29" s="105">
        <f>IF($K29="","",INDEX('2. závod'!$A:$BX,$K29+5,INDEX('Základní list'!$B:$B,MATCH($J29,'Základní list'!$A:$A,0),1)))</f>
      </c>
      <c r="M29" s="106">
        <f>IF($K29="","",INDEX('2. závod'!$A:$BX,$K29+5,INDEX('Základní list'!$B:$B,MATCH($J29,'Základní list'!$A:$A,0),1)+1))</f>
      </c>
      <c r="N29" s="65">
        <f t="shared" si="0"/>
      </c>
      <c r="O29" s="107">
        <f t="shared" si="1"/>
      </c>
      <c r="P29" s="108">
        <f t="shared" si="2"/>
      </c>
      <c r="Q29" s="66">
        <f t="shared" si="3"/>
      </c>
      <c r="R29" s="38">
        <f t="shared" si="4"/>
      </c>
      <c r="S29" s="38">
        <f t="shared" si="5"/>
      </c>
      <c r="T29" s="36">
        <f t="shared" si="6"/>
      </c>
      <c r="U29" s="37">
        <f t="shared" si="7"/>
        <v>0</v>
      </c>
    </row>
    <row r="30" spans="1:21" s="37" customFormat="1" ht="25.5" customHeight="1">
      <c r="A30" s="72"/>
      <c r="B30" s="99"/>
      <c r="C30" s="100"/>
      <c r="D30" s="101"/>
      <c r="E30" s="102"/>
      <c r="F30" s="103"/>
      <c r="G30" s="104"/>
      <c r="H30" s="105">
        <f>IF($G30="","",INDEX('1. závod'!$A:$BX,$G30+5,INDEX('Základní list'!$B:$B,MATCH($F30,'Základní list'!$A:$A,0),1)))</f>
      </c>
      <c r="I30" s="106">
        <f>IF($G30="","",INDEX('1. závod'!$A:$BX,$G30+5,INDEX('Základní list'!$B:$B,MATCH($F30,'Základní list'!$A:$A,0),1)+1))</f>
      </c>
      <c r="J30" s="104"/>
      <c r="K30" s="104"/>
      <c r="L30" s="105">
        <f>IF($K30="","",INDEX('2. závod'!$A:$BX,$K30+5,INDEX('Základní list'!$B:$B,MATCH($J30,'Základní list'!$A:$A,0),1)))</f>
      </c>
      <c r="M30" s="106">
        <f>IF($K30="","",INDEX('2. závod'!$A:$BX,$K30+5,INDEX('Základní list'!$B:$B,MATCH($J30,'Základní list'!$A:$A,0),1)+1))</f>
      </c>
      <c r="N30" s="65">
        <f t="shared" si="0"/>
      </c>
      <c r="O30" s="107">
        <f t="shared" si="1"/>
      </c>
      <c r="P30" s="108">
        <f t="shared" si="2"/>
      </c>
      <c r="Q30" s="66">
        <f t="shared" si="3"/>
      </c>
      <c r="R30" s="38">
        <f t="shared" si="4"/>
      </c>
      <c r="S30" s="38">
        <f t="shared" si="5"/>
      </c>
      <c r="T30" s="36">
        <f t="shared" si="6"/>
      </c>
      <c r="U30" s="37">
        <f t="shared" si="7"/>
        <v>0</v>
      </c>
    </row>
    <row r="31" spans="1:21" s="37" customFormat="1" ht="25.5" customHeight="1">
      <c r="A31" s="72"/>
      <c r="B31" s="99"/>
      <c r="C31" s="100"/>
      <c r="D31" s="101"/>
      <c r="E31" s="102"/>
      <c r="F31" s="103"/>
      <c r="G31" s="104"/>
      <c r="H31" s="105">
        <f>IF($G31="","",INDEX('1. závod'!$A:$BX,$G31+5,INDEX('Základní list'!$B:$B,MATCH($F31,'Základní list'!$A:$A,0),1)))</f>
      </c>
      <c r="I31" s="106">
        <f>IF($G31="","",INDEX('1. závod'!$A:$BX,$G31+5,INDEX('Základní list'!$B:$B,MATCH($F31,'Základní list'!$A:$A,0),1)+1))</f>
      </c>
      <c r="J31" s="104"/>
      <c r="K31" s="104"/>
      <c r="L31" s="105">
        <f>IF($K31="","",INDEX('2. závod'!$A:$BX,$K31+5,INDEX('Základní list'!$B:$B,MATCH($J31,'Základní list'!$A:$A,0),1)))</f>
      </c>
      <c r="M31" s="106">
        <f>IF($K31="","",INDEX('2. závod'!$A:$BX,$K31+5,INDEX('Základní list'!$B:$B,MATCH($J31,'Základní list'!$A:$A,0),1)+1))</f>
      </c>
      <c r="N31" s="65">
        <f t="shared" si="0"/>
      </c>
      <c r="O31" s="107">
        <f t="shared" si="1"/>
      </c>
      <c r="P31" s="108">
        <f t="shared" si="2"/>
      </c>
      <c r="Q31" s="66">
        <f t="shared" si="3"/>
      </c>
      <c r="R31" s="38">
        <f t="shared" si="4"/>
      </c>
      <c r="S31" s="38">
        <f t="shared" si="5"/>
      </c>
      <c r="T31" s="36">
        <f t="shared" si="6"/>
      </c>
      <c r="U31" s="37">
        <f t="shared" si="7"/>
        <v>0</v>
      </c>
    </row>
    <row r="32" spans="1:21" s="37" customFormat="1" ht="25.5" customHeight="1">
      <c r="A32" s="72"/>
      <c r="B32" s="99"/>
      <c r="C32" s="100"/>
      <c r="D32" s="101"/>
      <c r="E32" s="102"/>
      <c r="F32" s="103"/>
      <c r="G32" s="104"/>
      <c r="H32" s="105">
        <f>IF($G32="","",INDEX('1. závod'!$A:$BX,$G32+5,INDEX('Základní list'!$B:$B,MATCH($F32,'Základní list'!$A:$A,0),1)))</f>
      </c>
      <c r="I32" s="106">
        <f>IF($G32="","",INDEX('1. závod'!$A:$BX,$G32+5,INDEX('Základní list'!$B:$B,MATCH($F32,'Základní list'!$A:$A,0),1)+1))</f>
      </c>
      <c r="J32" s="104"/>
      <c r="K32" s="104"/>
      <c r="L32" s="105">
        <f>IF($K32="","",INDEX('2. závod'!$A:$BX,$K32+5,INDEX('Základní list'!$B:$B,MATCH($J32,'Základní list'!$A:$A,0),1)))</f>
      </c>
      <c r="M32" s="106">
        <f>IF($K32="","",INDEX('2. závod'!$A:$BX,$K32+5,INDEX('Základní list'!$B:$B,MATCH($J32,'Základní list'!$A:$A,0),1)+1))</f>
      </c>
      <c r="N32" s="65">
        <f t="shared" si="0"/>
      </c>
      <c r="O32" s="107">
        <f t="shared" si="1"/>
      </c>
      <c r="P32" s="108">
        <f t="shared" si="2"/>
      </c>
      <c r="Q32" s="66">
        <f t="shared" si="3"/>
      </c>
      <c r="R32" s="38">
        <f t="shared" si="4"/>
      </c>
      <c r="S32" s="38">
        <f t="shared" si="5"/>
      </c>
      <c r="T32" s="36">
        <f t="shared" si="6"/>
      </c>
      <c r="U32" s="37">
        <f t="shared" si="7"/>
        <v>0</v>
      </c>
    </row>
    <row r="33" spans="1:21" s="37" customFormat="1" ht="25.5" customHeight="1">
      <c r="A33" s="72"/>
      <c r="B33" s="99"/>
      <c r="C33" s="100"/>
      <c r="D33" s="101"/>
      <c r="E33" s="102"/>
      <c r="F33" s="103"/>
      <c r="G33" s="104"/>
      <c r="H33" s="105">
        <f>IF($G33="","",INDEX('1. závod'!$A:$BX,$G33+5,INDEX('Základní list'!$B:$B,MATCH($F33,'Základní list'!$A:$A,0),1)))</f>
      </c>
      <c r="I33" s="106">
        <f>IF($G33="","",INDEX('1. závod'!$A:$BX,$G33+5,INDEX('Základní list'!$B:$B,MATCH($F33,'Základní list'!$A:$A,0),1)+1))</f>
      </c>
      <c r="J33" s="104"/>
      <c r="K33" s="104"/>
      <c r="L33" s="105">
        <f>IF($K33="","",INDEX('2. závod'!$A:$BX,$K33+5,INDEX('Základní list'!$B:$B,MATCH($J33,'Základní list'!$A:$A,0),1)))</f>
      </c>
      <c r="M33" s="106">
        <f>IF($K33="","",INDEX('2. závod'!$A:$BX,$K33+5,INDEX('Základní list'!$B:$B,MATCH($J33,'Základní list'!$A:$A,0),1)+1))</f>
      </c>
      <c r="N33" s="65">
        <f t="shared" si="0"/>
      </c>
      <c r="O33" s="107">
        <f t="shared" si="1"/>
      </c>
      <c r="P33" s="108">
        <f t="shared" si="2"/>
      </c>
      <c r="Q33" s="66">
        <f t="shared" si="3"/>
      </c>
      <c r="R33" s="38">
        <f t="shared" si="4"/>
      </c>
      <c r="S33" s="38">
        <f t="shared" si="5"/>
      </c>
      <c r="T33" s="36">
        <f t="shared" si="6"/>
      </c>
      <c r="U33" s="37">
        <f t="shared" si="7"/>
        <v>0</v>
      </c>
    </row>
    <row r="34" spans="1:21" s="37" customFormat="1" ht="25.5" customHeight="1">
      <c r="A34" s="72"/>
      <c r="B34" s="99"/>
      <c r="C34" s="100"/>
      <c r="D34" s="101"/>
      <c r="E34" s="102"/>
      <c r="F34" s="103"/>
      <c r="G34" s="104"/>
      <c r="H34" s="105">
        <f>IF($G34="","",INDEX('1. závod'!$A:$BX,$G34+5,INDEX('Základní list'!$B:$B,MATCH($F34,'Základní list'!$A:$A,0),1)))</f>
      </c>
      <c r="I34" s="106">
        <f>IF($G34="","",INDEX('1. závod'!$A:$BX,$G34+5,INDEX('Základní list'!$B:$B,MATCH($F34,'Základní list'!$A:$A,0),1)+1))</f>
      </c>
      <c r="J34" s="104"/>
      <c r="K34" s="104"/>
      <c r="L34" s="105">
        <f>IF($K34="","",INDEX('2. závod'!$A:$BX,$K34+5,INDEX('Základní list'!$B:$B,MATCH($J34,'Základní list'!$A:$A,0),1)))</f>
      </c>
      <c r="M34" s="106">
        <f>IF($K34="","",INDEX('2. závod'!$A:$BX,$K34+5,INDEX('Základní list'!$B:$B,MATCH($J34,'Základní list'!$A:$A,0),1)+1))</f>
      </c>
      <c r="N34" s="65">
        <f t="shared" si="0"/>
      </c>
      <c r="O34" s="107">
        <f t="shared" si="1"/>
      </c>
      <c r="P34" s="108">
        <f t="shared" si="2"/>
      </c>
      <c r="Q34" s="66">
        <f t="shared" si="3"/>
      </c>
      <c r="R34" s="38">
        <f t="shared" si="4"/>
      </c>
      <c r="S34" s="38">
        <f t="shared" si="5"/>
      </c>
      <c r="T34" s="36">
        <f t="shared" si="6"/>
      </c>
      <c r="U34" s="37">
        <f t="shared" si="7"/>
        <v>0</v>
      </c>
    </row>
    <row r="35" spans="1:21" s="37" customFormat="1" ht="25.5" customHeight="1">
      <c r="A35" s="72"/>
      <c r="B35" s="99"/>
      <c r="C35" s="100"/>
      <c r="D35" s="101"/>
      <c r="E35" s="102"/>
      <c r="F35" s="103"/>
      <c r="G35" s="104"/>
      <c r="H35" s="105">
        <f>IF($G35="","",INDEX('1. závod'!$A:$BX,$G35+5,INDEX('Základní list'!$B:$B,MATCH($F35,'Základní list'!$A:$A,0),1)))</f>
      </c>
      <c r="I35" s="106">
        <f>IF($G35="","",INDEX('1. závod'!$A:$BX,$G35+5,INDEX('Základní list'!$B:$B,MATCH($F35,'Základní list'!$A:$A,0),1)+1))</f>
      </c>
      <c r="J35" s="104"/>
      <c r="K35" s="104"/>
      <c r="L35" s="105">
        <f>IF($K35="","",INDEX('2. závod'!$A:$BX,$K35+5,INDEX('Základní list'!$B:$B,MATCH($J35,'Základní list'!$A:$A,0),1)))</f>
      </c>
      <c r="M35" s="106">
        <f>IF($K35="","",INDEX('2. závod'!$A:$BX,$K35+5,INDEX('Základní list'!$B:$B,MATCH($J35,'Základní list'!$A:$A,0),1)+1))</f>
      </c>
      <c r="N35" s="65">
        <f t="shared" si="0"/>
      </c>
      <c r="O35" s="107">
        <f t="shared" si="1"/>
      </c>
      <c r="P35" s="108">
        <f t="shared" si="2"/>
      </c>
      <c r="Q35" s="66">
        <f t="shared" si="3"/>
      </c>
      <c r="R35" s="38">
        <f t="shared" si="4"/>
      </c>
      <c r="S35" s="38">
        <f t="shared" si="5"/>
      </c>
      <c r="T35" s="36">
        <f t="shared" si="6"/>
      </c>
      <c r="U35" s="37">
        <f t="shared" si="7"/>
        <v>0</v>
      </c>
    </row>
    <row r="36" spans="1:21" s="37" customFormat="1" ht="25.5" customHeight="1">
      <c r="A36" s="72"/>
      <c r="B36" s="99"/>
      <c r="C36" s="100"/>
      <c r="D36" s="101"/>
      <c r="E36" s="102"/>
      <c r="F36" s="103"/>
      <c r="G36" s="104"/>
      <c r="H36" s="105">
        <f>IF($G36="","",INDEX('1. závod'!$A:$BX,$G36+5,INDEX('Základní list'!$B:$B,MATCH($F36,'Základní list'!$A:$A,0),1)))</f>
      </c>
      <c r="I36" s="106">
        <f>IF($G36="","",INDEX('1. závod'!$A:$BX,$G36+5,INDEX('Základní list'!$B:$B,MATCH($F36,'Základní list'!$A:$A,0),1)+1))</f>
      </c>
      <c r="J36" s="104"/>
      <c r="K36" s="104"/>
      <c r="L36" s="105">
        <f>IF($K36="","",INDEX('2. závod'!$A:$BX,$K36+5,INDEX('Základní list'!$B:$B,MATCH($J36,'Základní list'!$A:$A,0),1)))</f>
      </c>
      <c r="M36" s="106">
        <f>IF($K36="","",INDEX('2. závod'!$A:$BX,$K36+5,INDEX('Základní list'!$B:$B,MATCH($J36,'Základní list'!$A:$A,0),1)+1))</f>
      </c>
      <c r="N36" s="65">
        <f t="shared" si="0"/>
      </c>
      <c r="O36" s="107">
        <f t="shared" si="1"/>
      </c>
      <c r="P36" s="108">
        <f t="shared" si="2"/>
      </c>
      <c r="Q36" s="66">
        <f t="shared" si="3"/>
      </c>
      <c r="R36" s="38">
        <f t="shared" si="4"/>
      </c>
      <c r="S36" s="38">
        <f t="shared" si="5"/>
      </c>
      <c r="T36" s="36">
        <f t="shared" si="6"/>
      </c>
      <c r="U36" s="37">
        <f t="shared" si="7"/>
        <v>0</v>
      </c>
    </row>
    <row r="37" spans="1:21" s="37" customFormat="1" ht="25.5" customHeight="1">
      <c r="A37" s="72"/>
      <c r="B37" s="99"/>
      <c r="C37" s="100"/>
      <c r="D37" s="101"/>
      <c r="E37" s="102"/>
      <c r="F37" s="103"/>
      <c r="G37" s="104"/>
      <c r="H37" s="105">
        <f>IF($G37="","",INDEX('1. závod'!$A:$BX,$G37+5,INDEX('Základní list'!$B:$B,MATCH($F37,'Základní list'!$A:$A,0),1)))</f>
      </c>
      <c r="I37" s="106">
        <f>IF($G37="","",INDEX('1. závod'!$A:$BX,$G37+5,INDEX('Základní list'!$B:$B,MATCH($F37,'Základní list'!$A:$A,0),1)+1))</f>
      </c>
      <c r="J37" s="104"/>
      <c r="K37" s="104"/>
      <c r="L37" s="105">
        <f>IF($K37="","",INDEX('2. závod'!$A:$BX,$K37+5,INDEX('Základní list'!$B:$B,MATCH($J37,'Základní list'!$A:$A,0),1)))</f>
      </c>
      <c r="M37" s="106">
        <f>IF($K37="","",INDEX('2. závod'!$A:$BX,$K37+5,INDEX('Základní list'!$B:$B,MATCH($J37,'Základní list'!$A:$A,0),1)+1))</f>
      </c>
      <c r="N37" s="65">
        <f t="shared" si="0"/>
      </c>
      <c r="O37" s="107">
        <f t="shared" si="1"/>
      </c>
      <c r="P37" s="108">
        <f t="shared" si="2"/>
      </c>
      <c r="Q37" s="66">
        <f t="shared" si="3"/>
      </c>
      <c r="R37" s="38">
        <f t="shared" si="4"/>
      </c>
      <c r="S37" s="38">
        <f t="shared" si="5"/>
      </c>
      <c r="T37" s="36">
        <f t="shared" si="6"/>
      </c>
      <c r="U37" s="37">
        <f t="shared" si="7"/>
        <v>0</v>
      </c>
    </row>
    <row r="38" spans="1:21" s="37" customFormat="1" ht="25.5" customHeight="1">
      <c r="A38" s="72"/>
      <c r="B38" s="99"/>
      <c r="C38" s="100"/>
      <c r="D38" s="101"/>
      <c r="E38" s="102"/>
      <c r="F38" s="103"/>
      <c r="G38" s="104"/>
      <c r="H38" s="105">
        <f>IF($G38="","",INDEX('1. závod'!$A:$BX,$G38+5,INDEX('Základní list'!$B:$B,MATCH($F38,'Základní list'!$A:$A,0),1)))</f>
      </c>
      <c r="I38" s="106">
        <f>IF($G38="","",INDEX('1. závod'!$A:$BX,$G38+5,INDEX('Základní list'!$B:$B,MATCH($F38,'Základní list'!$A:$A,0),1)+1))</f>
      </c>
      <c r="J38" s="104"/>
      <c r="K38" s="104"/>
      <c r="L38" s="105">
        <f>IF($K38="","",INDEX('2. závod'!$A:$BX,$K38+5,INDEX('Základní list'!$B:$B,MATCH($J38,'Základní list'!$A:$A,0),1)))</f>
      </c>
      <c r="M38" s="106">
        <f>IF($K38="","",INDEX('2. závod'!$A:$BX,$K38+5,INDEX('Základní list'!$B:$B,MATCH($J38,'Základní list'!$A:$A,0),1)+1))</f>
      </c>
      <c r="N38" s="65">
        <f t="shared" si="0"/>
      </c>
      <c r="O38" s="107">
        <f t="shared" si="1"/>
      </c>
      <c r="P38" s="108">
        <f t="shared" si="2"/>
      </c>
      <c r="Q38" s="66">
        <f t="shared" si="3"/>
      </c>
      <c r="R38" s="38">
        <f t="shared" si="4"/>
      </c>
      <c r="S38" s="38">
        <f t="shared" si="5"/>
      </c>
      <c r="T38" s="36">
        <f t="shared" si="6"/>
      </c>
      <c r="U38" s="37">
        <f t="shared" si="7"/>
        <v>0</v>
      </c>
    </row>
    <row r="39" spans="1:21" s="37" customFormat="1" ht="25.5" customHeight="1">
      <c r="A39" s="72"/>
      <c r="B39" s="99"/>
      <c r="C39" s="100"/>
      <c r="D39" s="101"/>
      <c r="E39" s="102"/>
      <c r="F39" s="103"/>
      <c r="G39" s="104"/>
      <c r="H39" s="105">
        <f>IF($G39="","",INDEX('1. závod'!$A:$BX,$G39+5,INDEX('Základní list'!$B:$B,MATCH($F39,'Základní list'!$A:$A,0),1)))</f>
      </c>
      <c r="I39" s="106">
        <f>IF($G39="","",INDEX('1. závod'!$A:$BX,$G39+5,INDEX('Základní list'!$B:$B,MATCH($F39,'Základní list'!$A:$A,0),1)+1))</f>
      </c>
      <c r="J39" s="104"/>
      <c r="K39" s="104"/>
      <c r="L39" s="105">
        <f>IF($K39="","",INDEX('2. závod'!$A:$BX,$K39+5,INDEX('Základní list'!$B:$B,MATCH($J39,'Základní list'!$A:$A,0),1)))</f>
      </c>
      <c r="M39" s="106">
        <f>IF($K39="","",INDEX('2. závod'!$A:$BX,$K39+5,INDEX('Základní list'!$B:$B,MATCH($J39,'Základní list'!$A:$A,0),1)+1))</f>
      </c>
      <c r="N39" s="65">
        <f t="shared" si="0"/>
      </c>
      <c r="O39" s="107">
        <f t="shared" si="1"/>
      </c>
      <c r="P39" s="108">
        <f t="shared" si="2"/>
      </c>
      <c r="Q39" s="66">
        <f t="shared" si="3"/>
      </c>
      <c r="R39" s="38">
        <f t="shared" si="4"/>
      </c>
      <c r="S39" s="38">
        <f t="shared" si="5"/>
      </c>
      <c r="T39" s="36">
        <f t="shared" si="6"/>
      </c>
      <c r="U39" s="37">
        <f t="shared" si="7"/>
        <v>0</v>
      </c>
    </row>
    <row r="40" spans="1:21" s="37" customFormat="1" ht="25.5" customHeight="1">
      <c r="A40" s="72"/>
      <c r="B40" s="99"/>
      <c r="C40" s="100"/>
      <c r="D40" s="101"/>
      <c r="E40" s="102"/>
      <c r="F40" s="103"/>
      <c r="G40" s="104"/>
      <c r="H40" s="105">
        <f>IF($G40="","",INDEX('1. závod'!$A:$BX,$G40+5,INDEX('Základní list'!$B:$B,MATCH($F40,'Základní list'!$A:$A,0),1)))</f>
      </c>
      <c r="I40" s="106">
        <f>IF($G40="","",INDEX('1. závod'!$A:$BX,$G40+5,INDEX('Základní list'!$B:$B,MATCH($F40,'Základní list'!$A:$A,0),1)+1))</f>
      </c>
      <c r="J40" s="104"/>
      <c r="K40" s="104"/>
      <c r="L40" s="105">
        <f>IF($K40="","",INDEX('2. závod'!$A:$BX,$K40+5,INDEX('Základní list'!$B:$B,MATCH($J40,'Základní list'!$A:$A,0),1)))</f>
      </c>
      <c r="M40" s="106">
        <f>IF($K40="","",INDEX('2. závod'!$A:$BX,$K40+5,INDEX('Základní list'!$B:$B,MATCH($J40,'Základní list'!$A:$A,0),1)+1))</f>
      </c>
      <c r="N40" s="65">
        <f t="shared" si="0"/>
      </c>
      <c r="O40" s="107">
        <f t="shared" si="1"/>
      </c>
      <c r="P40" s="108">
        <f t="shared" si="2"/>
      </c>
      <c r="Q40" s="66">
        <f t="shared" si="3"/>
      </c>
      <c r="R40" s="38">
        <f t="shared" si="4"/>
      </c>
      <c r="S40" s="38">
        <f t="shared" si="5"/>
      </c>
      <c r="T40" s="36">
        <f t="shared" si="6"/>
      </c>
      <c r="U40" s="37">
        <f t="shared" si="7"/>
        <v>0</v>
      </c>
    </row>
    <row r="41" spans="1:21" s="37" customFormat="1" ht="25.5" customHeight="1">
      <c r="A41" s="72"/>
      <c r="B41" s="99"/>
      <c r="C41" s="100"/>
      <c r="D41" s="101"/>
      <c r="E41" s="102"/>
      <c r="F41" s="103"/>
      <c r="G41" s="104"/>
      <c r="H41" s="105">
        <f>IF($G41="","",INDEX('1. závod'!$A:$BX,$G41+5,INDEX('Základní list'!$B:$B,MATCH($F41,'Základní list'!$A:$A,0),1)))</f>
      </c>
      <c r="I41" s="106">
        <f>IF($G41="","",INDEX('1. závod'!$A:$BX,$G41+5,INDEX('Základní list'!$B:$B,MATCH($F41,'Základní list'!$A:$A,0),1)+1))</f>
      </c>
      <c r="J41" s="104"/>
      <c r="K41" s="104"/>
      <c r="L41" s="105">
        <f>IF($K41="","",INDEX('2. závod'!$A:$BX,$K41+5,INDEX('Základní list'!$B:$B,MATCH($J41,'Základní list'!$A:$A,0),1)))</f>
      </c>
      <c r="M41" s="106">
        <f>IF($K41="","",INDEX('2. závod'!$A:$BX,$K41+5,INDEX('Základní list'!$B:$B,MATCH($J41,'Základní list'!$A:$A,0),1)+1))</f>
      </c>
      <c r="N41" s="65">
        <f aca="true" t="shared" si="8" ref="N41:N72">IF(ISBLANK($C41),"",COUNT(I41,M41))</f>
      </c>
      <c r="O41" s="107">
        <f aca="true" t="shared" si="9" ref="O41:O72">IF(ISBLANK($C41),"",SUM(H41,L41))</f>
      </c>
      <c r="P41" s="108">
        <f aca="true" t="shared" si="10" ref="P41:P72">IF(ISBLANK($C41),"",SUM(I41,M41))</f>
      </c>
      <c r="Q41" s="66">
        <f aca="true" t="shared" si="11" ref="Q41:Q72">IF(ISBLANK($C41),"",IF(ISTEXT(Q40),1,Q40+1))</f>
      </c>
      <c r="R41" s="38">
        <f aca="true" t="shared" si="12" ref="R41:R72">CONCATENATE(F41,G41)</f>
      </c>
      <c r="S41" s="38">
        <f aca="true" t="shared" si="13" ref="S41:S72">CONCATENATE(J41,K41)</f>
      </c>
      <c r="T41" s="36">
        <f aca="true" t="shared" si="14" ref="T41:T72">IF(ISBLANK(E41),"",E41)</f>
      </c>
      <c r="U41" s="37">
        <f aca="true" t="shared" si="15" ref="U41:U72">IF(C41="",0,1)</f>
        <v>0</v>
      </c>
    </row>
    <row r="42" spans="1:21" s="37" customFormat="1" ht="25.5" customHeight="1">
      <c r="A42" s="72"/>
      <c r="B42" s="99"/>
      <c r="C42" s="100"/>
      <c r="D42" s="101"/>
      <c r="E42" s="102"/>
      <c r="F42" s="103"/>
      <c r="G42" s="104"/>
      <c r="H42" s="105">
        <f>IF($G42="","",INDEX('1. závod'!$A:$BX,$G42+5,INDEX('Základní list'!$B:$B,MATCH($F42,'Základní list'!$A:$A,0),1)))</f>
      </c>
      <c r="I42" s="106">
        <f>IF($G42="","",INDEX('1. závod'!$A:$BX,$G42+5,INDEX('Základní list'!$B:$B,MATCH($F42,'Základní list'!$A:$A,0),1)+1))</f>
      </c>
      <c r="J42" s="104"/>
      <c r="K42" s="104"/>
      <c r="L42" s="105">
        <f>IF($K42="","",INDEX('2. závod'!$A:$BX,$K42+5,INDEX('Základní list'!$B:$B,MATCH($J42,'Základní list'!$A:$A,0),1)))</f>
      </c>
      <c r="M42" s="106">
        <f>IF($K42="","",INDEX('2. závod'!$A:$BX,$K42+5,INDEX('Základní list'!$B:$B,MATCH($J42,'Základní list'!$A:$A,0),1)+1))</f>
      </c>
      <c r="N42" s="65">
        <f t="shared" si="8"/>
      </c>
      <c r="O42" s="107">
        <f t="shared" si="9"/>
      </c>
      <c r="P42" s="108">
        <f t="shared" si="10"/>
      </c>
      <c r="Q42" s="66">
        <f t="shared" si="11"/>
      </c>
      <c r="R42" s="38">
        <f t="shared" si="12"/>
      </c>
      <c r="S42" s="38">
        <f t="shared" si="13"/>
      </c>
      <c r="T42" s="36">
        <f t="shared" si="14"/>
      </c>
      <c r="U42" s="37">
        <f t="shared" si="15"/>
        <v>0</v>
      </c>
    </row>
    <row r="43" spans="1:21" s="37" customFormat="1" ht="25.5" customHeight="1">
      <c r="A43" s="72"/>
      <c r="B43" s="99"/>
      <c r="C43" s="100"/>
      <c r="D43" s="101"/>
      <c r="E43" s="102"/>
      <c r="F43" s="103"/>
      <c r="G43" s="104"/>
      <c r="H43" s="105">
        <f>IF($G43="","",INDEX('1. závod'!$A:$BX,$G43+5,INDEX('Základní list'!$B:$B,MATCH($F43,'Základní list'!$A:$A,0),1)))</f>
      </c>
      <c r="I43" s="106">
        <f>IF($G43="","",INDEX('1. závod'!$A:$BX,$G43+5,INDEX('Základní list'!$B:$B,MATCH($F43,'Základní list'!$A:$A,0),1)+1))</f>
      </c>
      <c r="J43" s="104"/>
      <c r="K43" s="104"/>
      <c r="L43" s="105">
        <f>IF($K43="","",INDEX('2. závod'!$A:$BX,$K43+5,INDEX('Základní list'!$B:$B,MATCH($J43,'Základní list'!$A:$A,0),1)))</f>
      </c>
      <c r="M43" s="106">
        <f>IF($K43="","",INDEX('2. závod'!$A:$BX,$K43+5,INDEX('Základní list'!$B:$B,MATCH($J43,'Základní list'!$A:$A,0),1)+1))</f>
      </c>
      <c r="N43" s="65">
        <f t="shared" si="8"/>
      </c>
      <c r="O43" s="107">
        <f t="shared" si="9"/>
      </c>
      <c r="P43" s="108">
        <f t="shared" si="10"/>
      </c>
      <c r="Q43" s="66">
        <f t="shared" si="11"/>
      </c>
      <c r="R43" s="38">
        <f t="shared" si="12"/>
      </c>
      <c r="S43" s="38">
        <f t="shared" si="13"/>
      </c>
      <c r="T43" s="36">
        <f t="shared" si="14"/>
      </c>
      <c r="U43" s="37">
        <f t="shared" si="15"/>
        <v>0</v>
      </c>
    </row>
    <row r="44" spans="1:21" s="37" customFormat="1" ht="25.5" customHeight="1">
      <c r="A44" s="72"/>
      <c r="B44" s="99"/>
      <c r="C44" s="100"/>
      <c r="D44" s="101"/>
      <c r="E44" s="102"/>
      <c r="F44" s="103"/>
      <c r="G44" s="104"/>
      <c r="H44" s="105">
        <f>IF($G44="","",INDEX('1. závod'!$A:$BX,$G44+5,INDEX('Základní list'!$B:$B,MATCH($F44,'Základní list'!$A:$A,0),1)))</f>
      </c>
      <c r="I44" s="106">
        <f>IF($G44="","",INDEX('1. závod'!$A:$BX,$G44+5,INDEX('Základní list'!$B:$B,MATCH($F44,'Základní list'!$A:$A,0),1)+1))</f>
      </c>
      <c r="J44" s="104"/>
      <c r="K44" s="104"/>
      <c r="L44" s="105">
        <f>IF($K44="","",INDEX('2. závod'!$A:$BX,$K44+5,INDEX('Základní list'!$B:$B,MATCH($J44,'Základní list'!$A:$A,0),1)))</f>
      </c>
      <c r="M44" s="106">
        <f>IF($K44="","",INDEX('2. závod'!$A:$BX,$K44+5,INDEX('Základní list'!$B:$B,MATCH($J44,'Základní list'!$A:$A,0),1)+1))</f>
      </c>
      <c r="N44" s="65">
        <f t="shared" si="8"/>
      </c>
      <c r="O44" s="107">
        <f t="shared" si="9"/>
      </c>
      <c r="P44" s="108">
        <f t="shared" si="10"/>
      </c>
      <c r="Q44" s="66">
        <f t="shared" si="11"/>
      </c>
      <c r="R44" s="38">
        <f t="shared" si="12"/>
      </c>
      <c r="S44" s="38">
        <f t="shared" si="13"/>
      </c>
      <c r="T44" s="36">
        <f t="shared" si="14"/>
      </c>
      <c r="U44" s="37">
        <f t="shared" si="15"/>
        <v>0</v>
      </c>
    </row>
    <row r="45" spans="1:21" s="37" customFormat="1" ht="25.5" customHeight="1">
      <c r="A45" s="72"/>
      <c r="B45" s="99"/>
      <c r="C45" s="100"/>
      <c r="D45" s="101"/>
      <c r="E45" s="102"/>
      <c r="F45" s="103"/>
      <c r="G45" s="104"/>
      <c r="H45" s="105">
        <f>IF($G45="","",INDEX('1. závod'!$A:$BX,$G45+5,INDEX('Základní list'!$B:$B,MATCH($F45,'Základní list'!$A:$A,0),1)))</f>
      </c>
      <c r="I45" s="106">
        <f>IF($G45="","",INDEX('1. závod'!$A:$BX,$G45+5,INDEX('Základní list'!$B:$B,MATCH($F45,'Základní list'!$A:$A,0),1)+1))</f>
      </c>
      <c r="J45" s="104"/>
      <c r="K45" s="104"/>
      <c r="L45" s="105">
        <f>IF($K45="","",INDEX('2. závod'!$A:$BX,$K45+5,INDEX('Základní list'!$B:$B,MATCH($J45,'Základní list'!$A:$A,0),1)))</f>
      </c>
      <c r="M45" s="106">
        <f>IF($K45="","",INDEX('2. závod'!$A:$BX,$K45+5,INDEX('Základní list'!$B:$B,MATCH($J45,'Základní list'!$A:$A,0),1)+1))</f>
      </c>
      <c r="N45" s="65">
        <f t="shared" si="8"/>
      </c>
      <c r="O45" s="107">
        <f t="shared" si="9"/>
      </c>
      <c r="P45" s="108">
        <f t="shared" si="10"/>
      </c>
      <c r="Q45" s="66">
        <f t="shared" si="11"/>
      </c>
      <c r="R45" s="38">
        <f t="shared" si="12"/>
      </c>
      <c r="S45" s="38">
        <f t="shared" si="13"/>
      </c>
      <c r="T45" s="36">
        <f t="shared" si="14"/>
      </c>
      <c r="U45" s="37">
        <f t="shared" si="15"/>
        <v>0</v>
      </c>
    </row>
    <row r="46" spans="1:21" s="37" customFormat="1" ht="25.5" customHeight="1">
      <c r="A46" s="72"/>
      <c r="B46" s="99"/>
      <c r="C46" s="100"/>
      <c r="D46" s="101"/>
      <c r="E46" s="102"/>
      <c r="F46" s="103"/>
      <c r="G46" s="104"/>
      <c r="H46" s="105">
        <f>IF($G46="","",INDEX('1. závod'!$A:$BX,$G46+5,INDEX('Základní list'!$B:$B,MATCH($F46,'Základní list'!$A:$A,0),1)))</f>
      </c>
      <c r="I46" s="106">
        <f>IF($G46="","",INDEX('1. závod'!$A:$BX,$G46+5,INDEX('Základní list'!$B:$B,MATCH($F46,'Základní list'!$A:$A,0),1)+1))</f>
      </c>
      <c r="J46" s="104"/>
      <c r="K46" s="104"/>
      <c r="L46" s="105">
        <f>IF($K46="","",INDEX('2. závod'!$A:$BX,$K46+5,INDEX('Základní list'!$B:$B,MATCH($J46,'Základní list'!$A:$A,0),1)))</f>
      </c>
      <c r="M46" s="106">
        <f>IF($K46="","",INDEX('2. závod'!$A:$BX,$K46+5,INDEX('Základní list'!$B:$B,MATCH($J46,'Základní list'!$A:$A,0),1)+1))</f>
      </c>
      <c r="N46" s="65">
        <f t="shared" si="8"/>
      </c>
      <c r="O46" s="107">
        <f t="shared" si="9"/>
      </c>
      <c r="P46" s="108">
        <f t="shared" si="10"/>
      </c>
      <c r="Q46" s="66">
        <f t="shared" si="11"/>
      </c>
      <c r="R46" s="38">
        <f t="shared" si="12"/>
      </c>
      <c r="S46" s="38">
        <f t="shared" si="13"/>
      </c>
      <c r="T46" s="36">
        <f t="shared" si="14"/>
      </c>
      <c r="U46" s="37">
        <f t="shared" si="15"/>
        <v>0</v>
      </c>
    </row>
    <row r="47" spans="1:21" s="37" customFormat="1" ht="25.5" customHeight="1">
      <c r="A47" s="72"/>
      <c r="B47" s="99"/>
      <c r="C47" s="100"/>
      <c r="D47" s="101"/>
      <c r="E47" s="102"/>
      <c r="F47" s="103"/>
      <c r="G47" s="104"/>
      <c r="H47" s="105">
        <f>IF($G47="","",INDEX('1. závod'!$A:$BX,$G47+5,INDEX('Základní list'!$B:$B,MATCH($F47,'Základní list'!$A:$A,0),1)))</f>
      </c>
      <c r="I47" s="106">
        <f>IF($G47="","",INDEX('1. závod'!$A:$BX,$G47+5,INDEX('Základní list'!$B:$B,MATCH($F47,'Základní list'!$A:$A,0),1)+1))</f>
      </c>
      <c r="J47" s="104"/>
      <c r="K47" s="104"/>
      <c r="L47" s="105">
        <f>IF($K47="","",INDEX('2. závod'!$A:$BX,$K47+5,INDEX('Základní list'!$B:$B,MATCH($J47,'Základní list'!$A:$A,0),1)))</f>
      </c>
      <c r="M47" s="106">
        <f>IF($K47="","",INDEX('2. závod'!$A:$BX,$K47+5,INDEX('Základní list'!$B:$B,MATCH($J47,'Základní list'!$A:$A,0),1)+1))</f>
      </c>
      <c r="N47" s="65">
        <f t="shared" si="8"/>
      </c>
      <c r="O47" s="107">
        <f t="shared" si="9"/>
      </c>
      <c r="P47" s="108">
        <f t="shared" si="10"/>
      </c>
      <c r="Q47" s="66">
        <f t="shared" si="11"/>
      </c>
      <c r="R47" s="38">
        <f t="shared" si="12"/>
      </c>
      <c r="S47" s="38">
        <f t="shared" si="13"/>
      </c>
      <c r="T47" s="36">
        <f t="shared" si="14"/>
      </c>
      <c r="U47" s="37">
        <f t="shared" si="15"/>
        <v>0</v>
      </c>
    </row>
    <row r="48" spans="1:21" s="37" customFormat="1" ht="25.5" customHeight="1">
      <c r="A48" s="72"/>
      <c r="B48" s="99"/>
      <c r="C48" s="100"/>
      <c r="D48" s="101"/>
      <c r="E48" s="102"/>
      <c r="F48" s="103"/>
      <c r="G48" s="104"/>
      <c r="H48" s="105">
        <f>IF($G48="","",INDEX('1. závod'!$A:$BX,$G48+5,INDEX('Základní list'!$B:$B,MATCH($F48,'Základní list'!$A:$A,0),1)))</f>
      </c>
      <c r="I48" s="106">
        <f>IF($G48="","",INDEX('1. závod'!$A:$BX,$G48+5,INDEX('Základní list'!$B:$B,MATCH($F48,'Základní list'!$A:$A,0),1)+1))</f>
      </c>
      <c r="J48" s="104"/>
      <c r="K48" s="104"/>
      <c r="L48" s="105">
        <f>IF($K48="","",INDEX('2. závod'!$A:$BX,$K48+5,INDEX('Základní list'!$B:$B,MATCH($J48,'Základní list'!$A:$A,0),1)))</f>
      </c>
      <c r="M48" s="106">
        <f>IF($K48="","",INDEX('2. závod'!$A:$BX,$K48+5,INDEX('Základní list'!$B:$B,MATCH($J48,'Základní list'!$A:$A,0),1)+1))</f>
      </c>
      <c r="N48" s="65">
        <f t="shared" si="8"/>
      </c>
      <c r="O48" s="107">
        <f t="shared" si="9"/>
      </c>
      <c r="P48" s="108">
        <f t="shared" si="10"/>
      </c>
      <c r="Q48" s="66">
        <f t="shared" si="11"/>
      </c>
      <c r="R48" s="38">
        <f t="shared" si="12"/>
      </c>
      <c r="S48" s="38">
        <f t="shared" si="13"/>
      </c>
      <c r="T48" s="36">
        <f t="shared" si="14"/>
      </c>
      <c r="U48" s="37">
        <f t="shared" si="15"/>
        <v>0</v>
      </c>
    </row>
    <row r="49" spans="1:21" s="37" customFormat="1" ht="25.5" customHeight="1">
      <c r="A49" s="72"/>
      <c r="B49" s="99"/>
      <c r="C49" s="100"/>
      <c r="D49" s="101"/>
      <c r="E49" s="102"/>
      <c r="F49" s="103"/>
      <c r="G49" s="104"/>
      <c r="H49" s="105">
        <f>IF($G49="","",INDEX('1. závod'!$A:$BX,$G49+5,INDEX('Základní list'!$B:$B,MATCH($F49,'Základní list'!$A:$A,0),1)))</f>
      </c>
      <c r="I49" s="106">
        <f>IF($G49="","",INDEX('1. závod'!$A:$BX,$G49+5,INDEX('Základní list'!$B:$B,MATCH($F49,'Základní list'!$A:$A,0),1)+1))</f>
      </c>
      <c r="J49" s="104"/>
      <c r="K49" s="104"/>
      <c r="L49" s="105">
        <f>IF($K49="","",INDEX('2. závod'!$A:$BX,$K49+5,INDEX('Základní list'!$B:$B,MATCH($J49,'Základní list'!$A:$A,0),1)))</f>
      </c>
      <c r="M49" s="106">
        <f>IF($K49="","",INDEX('2. závod'!$A:$BX,$K49+5,INDEX('Základní list'!$B:$B,MATCH($J49,'Základní list'!$A:$A,0),1)+1))</f>
      </c>
      <c r="N49" s="65">
        <f t="shared" si="8"/>
      </c>
      <c r="O49" s="107">
        <f t="shared" si="9"/>
      </c>
      <c r="P49" s="108">
        <f t="shared" si="10"/>
      </c>
      <c r="Q49" s="66">
        <f t="shared" si="11"/>
      </c>
      <c r="R49" s="38">
        <f t="shared" si="12"/>
      </c>
      <c r="S49" s="38">
        <f t="shared" si="13"/>
      </c>
      <c r="T49" s="36">
        <f t="shared" si="14"/>
      </c>
      <c r="U49" s="37">
        <f t="shared" si="15"/>
        <v>0</v>
      </c>
    </row>
    <row r="50" spans="1:21" s="37" customFormat="1" ht="25.5" customHeight="1">
      <c r="A50" s="72"/>
      <c r="B50" s="99"/>
      <c r="C50" s="100"/>
      <c r="D50" s="101"/>
      <c r="E50" s="102"/>
      <c r="F50" s="103"/>
      <c r="G50" s="104"/>
      <c r="H50" s="105">
        <f>IF($G50="","",INDEX('1. závod'!$A:$BX,$G50+5,INDEX('Základní list'!$B:$B,MATCH($F50,'Základní list'!$A:$A,0),1)))</f>
      </c>
      <c r="I50" s="106">
        <f>IF($G50="","",INDEX('1. závod'!$A:$BX,$G50+5,INDEX('Základní list'!$B:$B,MATCH($F50,'Základní list'!$A:$A,0),1)+1))</f>
      </c>
      <c r="J50" s="104"/>
      <c r="K50" s="104"/>
      <c r="L50" s="105">
        <f>IF($K50="","",INDEX('2. závod'!$A:$BX,$K50+5,INDEX('Základní list'!$B:$B,MATCH($J50,'Základní list'!$A:$A,0),1)))</f>
      </c>
      <c r="M50" s="106">
        <f>IF($K50="","",INDEX('2. závod'!$A:$BX,$K50+5,INDEX('Základní list'!$B:$B,MATCH($J50,'Základní list'!$A:$A,0),1)+1))</f>
      </c>
      <c r="N50" s="65">
        <f t="shared" si="8"/>
      </c>
      <c r="O50" s="107">
        <f t="shared" si="9"/>
      </c>
      <c r="P50" s="108">
        <f t="shared" si="10"/>
      </c>
      <c r="Q50" s="66">
        <f t="shared" si="11"/>
      </c>
      <c r="R50" s="38">
        <f t="shared" si="12"/>
      </c>
      <c r="S50" s="38">
        <f t="shared" si="13"/>
      </c>
      <c r="T50" s="36">
        <f t="shared" si="14"/>
      </c>
      <c r="U50" s="37">
        <f t="shared" si="15"/>
        <v>0</v>
      </c>
    </row>
    <row r="51" spans="1:21" s="37" customFormat="1" ht="25.5" customHeight="1">
      <c r="A51" s="72"/>
      <c r="B51" s="99"/>
      <c r="C51" s="100"/>
      <c r="D51" s="101"/>
      <c r="E51" s="102"/>
      <c r="F51" s="103"/>
      <c r="G51" s="104"/>
      <c r="H51" s="105">
        <f>IF($G51="","",INDEX('1. závod'!$A:$BX,$G51+5,INDEX('Základní list'!$B:$B,MATCH($F51,'Základní list'!$A:$A,0),1)))</f>
      </c>
      <c r="I51" s="106">
        <f>IF($G51="","",INDEX('1. závod'!$A:$BX,$G51+5,INDEX('Základní list'!$B:$B,MATCH($F51,'Základní list'!$A:$A,0),1)+1))</f>
      </c>
      <c r="J51" s="104"/>
      <c r="K51" s="104"/>
      <c r="L51" s="105">
        <f>IF($K51="","",INDEX('2. závod'!$A:$BX,$K51+5,INDEX('Základní list'!$B:$B,MATCH($J51,'Základní list'!$A:$A,0),1)))</f>
      </c>
      <c r="M51" s="106">
        <f>IF($K51="","",INDEX('2. závod'!$A:$BX,$K51+5,INDEX('Základní list'!$B:$B,MATCH($J51,'Základní list'!$A:$A,0),1)+1))</f>
      </c>
      <c r="N51" s="65">
        <f t="shared" si="8"/>
      </c>
      <c r="O51" s="107">
        <f t="shared" si="9"/>
      </c>
      <c r="P51" s="108">
        <f t="shared" si="10"/>
      </c>
      <c r="Q51" s="66">
        <f t="shared" si="11"/>
      </c>
      <c r="R51" s="38">
        <f t="shared" si="12"/>
      </c>
      <c r="S51" s="38">
        <f t="shared" si="13"/>
      </c>
      <c r="T51" s="36">
        <f t="shared" si="14"/>
      </c>
      <c r="U51" s="37">
        <f t="shared" si="15"/>
        <v>0</v>
      </c>
    </row>
    <row r="52" spans="1:21" s="37" customFormat="1" ht="25.5" customHeight="1">
      <c r="A52" s="72"/>
      <c r="B52" s="99"/>
      <c r="C52" s="100"/>
      <c r="D52" s="101"/>
      <c r="E52" s="102"/>
      <c r="F52" s="103"/>
      <c r="G52" s="104"/>
      <c r="H52" s="105">
        <f>IF($G52="","",INDEX('1. závod'!$A:$BX,$G52+5,INDEX('Základní list'!$B:$B,MATCH($F52,'Základní list'!$A:$A,0),1)))</f>
      </c>
      <c r="I52" s="106">
        <f>IF($G52="","",INDEX('1. závod'!$A:$BX,$G52+5,INDEX('Základní list'!$B:$B,MATCH($F52,'Základní list'!$A:$A,0),1)+1))</f>
      </c>
      <c r="J52" s="104"/>
      <c r="K52" s="104"/>
      <c r="L52" s="105">
        <f>IF($K52="","",INDEX('2. závod'!$A:$BX,$K52+5,INDEX('Základní list'!$B:$B,MATCH($J52,'Základní list'!$A:$A,0),1)))</f>
      </c>
      <c r="M52" s="106">
        <f>IF($K52="","",INDEX('2. závod'!$A:$BX,$K52+5,INDEX('Základní list'!$B:$B,MATCH($J52,'Základní list'!$A:$A,0),1)+1))</f>
      </c>
      <c r="N52" s="65">
        <f t="shared" si="8"/>
      </c>
      <c r="O52" s="107">
        <f t="shared" si="9"/>
      </c>
      <c r="P52" s="108">
        <f t="shared" si="10"/>
      </c>
      <c r="Q52" s="66">
        <f t="shared" si="11"/>
      </c>
      <c r="R52" s="38">
        <f t="shared" si="12"/>
      </c>
      <c r="S52" s="38">
        <f t="shared" si="13"/>
      </c>
      <c r="T52" s="36">
        <f t="shared" si="14"/>
      </c>
      <c r="U52" s="37">
        <f t="shared" si="15"/>
        <v>0</v>
      </c>
    </row>
    <row r="53" spans="1:21" s="37" customFormat="1" ht="25.5" customHeight="1">
      <c r="A53" s="72"/>
      <c r="B53" s="99"/>
      <c r="C53" s="100"/>
      <c r="D53" s="101"/>
      <c r="E53" s="102"/>
      <c r="F53" s="103"/>
      <c r="G53" s="104"/>
      <c r="H53" s="105">
        <f>IF($G53="","",INDEX('1. závod'!$A:$BX,$G53+5,INDEX('Základní list'!$B:$B,MATCH($F53,'Základní list'!$A:$A,0),1)))</f>
      </c>
      <c r="I53" s="106">
        <f>IF($G53="","",INDEX('1. závod'!$A:$BX,$G53+5,INDEX('Základní list'!$B:$B,MATCH($F53,'Základní list'!$A:$A,0),1)+1))</f>
      </c>
      <c r="J53" s="104"/>
      <c r="K53" s="104"/>
      <c r="L53" s="105">
        <f>IF($K53="","",INDEX('2. závod'!$A:$BX,$K53+5,INDEX('Základní list'!$B:$B,MATCH($J53,'Základní list'!$A:$A,0),1)))</f>
      </c>
      <c r="M53" s="106">
        <f>IF($K53="","",INDEX('2. závod'!$A:$BX,$K53+5,INDEX('Základní list'!$B:$B,MATCH($J53,'Základní list'!$A:$A,0),1)+1))</f>
      </c>
      <c r="N53" s="65">
        <f t="shared" si="8"/>
      </c>
      <c r="O53" s="107">
        <f t="shared" si="9"/>
      </c>
      <c r="P53" s="108">
        <f t="shared" si="10"/>
      </c>
      <c r="Q53" s="66">
        <f t="shared" si="11"/>
      </c>
      <c r="R53" s="38">
        <f t="shared" si="12"/>
      </c>
      <c r="S53" s="38">
        <f t="shared" si="13"/>
      </c>
      <c r="T53" s="36">
        <f t="shared" si="14"/>
      </c>
      <c r="U53" s="37">
        <f t="shared" si="15"/>
        <v>0</v>
      </c>
    </row>
    <row r="54" spans="1:21" s="37" customFormat="1" ht="25.5" customHeight="1">
      <c r="A54" s="72"/>
      <c r="B54" s="99"/>
      <c r="C54" s="100"/>
      <c r="D54" s="101"/>
      <c r="E54" s="102"/>
      <c r="F54" s="103"/>
      <c r="G54" s="104"/>
      <c r="H54" s="105">
        <f>IF($G54="","",INDEX('1. závod'!$A:$BX,$G54+5,INDEX('Základní list'!$B:$B,MATCH($F54,'Základní list'!$A:$A,0),1)))</f>
      </c>
      <c r="I54" s="106">
        <f>IF($G54="","",INDEX('1. závod'!$A:$BX,$G54+5,INDEX('Základní list'!$B:$B,MATCH($F54,'Základní list'!$A:$A,0),1)+1))</f>
      </c>
      <c r="J54" s="104"/>
      <c r="K54" s="104"/>
      <c r="L54" s="105">
        <f>IF($K54="","",INDEX('2. závod'!$A:$BX,$K54+5,INDEX('Základní list'!$B:$B,MATCH($J54,'Základní list'!$A:$A,0),1)))</f>
      </c>
      <c r="M54" s="106">
        <f>IF($K54="","",INDEX('2. závod'!$A:$BX,$K54+5,INDEX('Základní list'!$B:$B,MATCH($J54,'Základní list'!$A:$A,0),1)+1))</f>
      </c>
      <c r="N54" s="65">
        <f t="shared" si="8"/>
      </c>
      <c r="O54" s="107">
        <f t="shared" si="9"/>
      </c>
      <c r="P54" s="108">
        <f t="shared" si="10"/>
      </c>
      <c r="Q54" s="66">
        <f t="shared" si="11"/>
      </c>
      <c r="R54" s="38">
        <f t="shared" si="12"/>
      </c>
      <c r="S54" s="38">
        <f t="shared" si="13"/>
      </c>
      <c r="T54" s="36">
        <f t="shared" si="14"/>
      </c>
      <c r="U54" s="37">
        <f t="shared" si="15"/>
        <v>0</v>
      </c>
    </row>
    <row r="55" spans="1:21" s="37" customFormat="1" ht="25.5" customHeight="1">
      <c r="A55" s="72"/>
      <c r="B55" s="99"/>
      <c r="C55" s="100"/>
      <c r="D55" s="101"/>
      <c r="E55" s="102"/>
      <c r="F55" s="103"/>
      <c r="G55" s="104"/>
      <c r="H55" s="105">
        <f>IF($G55="","",INDEX('1. závod'!$A:$BX,$G55+5,INDEX('Základní list'!$B:$B,MATCH($F55,'Základní list'!$A:$A,0),1)))</f>
      </c>
      <c r="I55" s="106">
        <f>IF($G55="","",INDEX('1. závod'!$A:$BX,$G55+5,INDEX('Základní list'!$B:$B,MATCH($F55,'Základní list'!$A:$A,0),1)+1))</f>
      </c>
      <c r="J55" s="104"/>
      <c r="K55" s="104"/>
      <c r="L55" s="105">
        <f>IF($K55="","",INDEX('2. závod'!$A:$BX,$K55+5,INDEX('Základní list'!$B:$B,MATCH($J55,'Základní list'!$A:$A,0),1)))</f>
      </c>
      <c r="M55" s="106">
        <f>IF($K55="","",INDEX('2. závod'!$A:$BX,$K55+5,INDEX('Základní list'!$B:$B,MATCH($J55,'Základní list'!$A:$A,0),1)+1))</f>
      </c>
      <c r="N55" s="65">
        <f t="shared" si="8"/>
      </c>
      <c r="O55" s="107">
        <f t="shared" si="9"/>
      </c>
      <c r="P55" s="108">
        <f t="shared" si="10"/>
      </c>
      <c r="Q55" s="66">
        <f t="shared" si="11"/>
      </c>
      <c r="R55" s="38">
        <f t="shared" si="12"/>
      </c>
      <c r="S55" s="38">
        <f t="shared" si="13"/>
      </c>
      <c r="T55" s="36">
        <f t="shared" si="14"/>
      </c>
      <c r="U55" s="37">
        <f t="shared" si="15"/>
        <v>0</v>
      </c>
    </row>
    <row r="56" spans="1:21" s="37" customFormat="1" ht="25.5" customHeight="1">
      <c r="A56" s="72"/>
      <c r="B56" s="99"/>
      <c r="C56" s="100"/>
      <c r="D56" s="101"/>
      <c r="E56" s="102"/>
      <c r="F56" s="103"/>
      <c r="G56" s="104"/>
      <c r="H56" s="105">
        <f>IF($G56="","",INDEX('1. závod'!$A:$BX,$G56+5,INDEX('Základní list'!$B:$B,MATCH($F56,'Základní list'!$A:$A,0),1)))</f>
      </c>
      <c r="I56" s="106">
        <f>IF($G56="","",INDEX('1. závod'!$A:$BX,$G56+5,INDEX('Základní list'!$B:$B,MATCH($F56,'Základní list'!$A:$A,0),1)+1))</f>
      </c>
      <c r="J56" s="104"/>
      <c r="K56" s="104"/>
      <c r="L56" s="105">
        <f>IF($K56="","",INDEX('2. závod'!$A:$BX,$K56+5,INDEX('Základní list'!$B:$B,MATCH($J56,'Základní list'!$A:$A,0),1)))</f>
      </c>
      <c r="M56" s="106">
        <f>IF($K56="","",INDEX('2. závod'!$A:$BX,$K56+5,INDEX('Základní list'!$B:$B,MATCH($J56,'Základní list'!$A:$A,0),1)+1))</f>
      </c>
      <c r="N56" s="65">
        <f t="shared" si="8"/>
      </c>
      <c r="O56" s="107">
        <f t="shared" si="9"/>
      </c>
      <c r="P56" s="108">
        <f t="shared" si="10"/>
      </c>
      <c r="Q56" s="66">
        <f t="shared" si="11"/>
      </c>
      <c r="R56" s="38">
        <f t="shared" si="12"/>
      </c>
      <c r="S56" s="38">
        <f t="shared" si="13"/>
      </c>
      <c r="T56" s="36">
        <f t="shared" si="14"/>
      </c>
      <c r="U56" s="37">
        <f t="shared" si="15"/>
        <v>0</v>
      </c>
    </row>
    <row r="57" spans="1:21" s="37" customFormat="1" ht="25.5" customHeight="1">
      <c r="A57" s="72"/>
      <c r="B57" s="99"/>
      <c r="C57" s="100"/>
      <c r="D57" s="101"/>
      <c r="E57" s="102"/>
      <c r="F57" s="103"/>
      <c r="G57" s="104"/>
      <c r="H57" s="105">
        <f>IF($G57="","",INDEX('1. závod'!$A:$BX,$G57+5,INDEX('Základní list'!$B:$B,MATCH($F57,'Základní list'!$A:$A,0),1)))</f>
      </c>
      <c r="I57" s="106">
        <f>IF($G57="","",INDEX('1. závod'!$A:$BX,$G57+5,INDEX('Základní list'!$B:$B,MATCH($F57,'Základní list'!$A:$A,0),1)+1))</f>
      </c>
      <c r="J57" s="104"/>
      <c r="K57" s="104"/>
      <c r="L57" s="105">
        <f>IF($K57="","",INDEX('2. závod'!$A:$BX,$K57+5,INDEX('Základní list'!$B:$B,MATCH($J57,'Základní list'!$A:$A,0),1)))</f>
      </c>
      <c r="M57" s="106">
        <f>IF($K57="","",INDEX('2. závod'!$A:$BX,$K57+5,INDEX('Základní list'!$B:$B,MATCH($J57,'Základní list'!$A:$A,0),1)+1))</f>
      </c>
      <c r="N57" s="65">
        <f t="shared" si="8"/>
      </c>
      <c r="O57" s="107">
        <f t="shared" si="9"/>
      </c>
      <c r="P57" s="108">
        <f t="shared" si="10"/>
      </c>
      <c r="Q57" s="66">
        <f t="shared" si="11"/>
      </c>
      <c r="R57" s="38">
        <f t="shared" si="12"/>
      </c>
      <c r="S57" s="38">
        <f t="shared" si="13"/>
      </c>
      <c r="T57" s="36">
        <f t="shared" si="14"/>
      </c>
      <c r="U57" s="37">
        <f t="shared" si="15"/>
        <v>0</v>
      </c>
    </row>
    <row r="58" spans="1:21" s="37" customFormat="1" ht="25.5" customHeight="1">
      <c r="A58" s="72"/>
      <c r="B58" s="99"/>
      <c r="C58" s="100"/>
      <c r="D58" s="101"/>
      <c r="E58" s="102"/>
      <c r="F58" s="103"/>
      <c r="G58" s="104"/>
      <c r="H58" s="105">
        <f>IF($G58="","",INDEX('1. závod'!$A:$BX,$G58+5,INDEX('Základní list'!$B:$B,MATCH($F58,'Základní list'!$A:$A,0),1)))</f>
      </c>
      <c r="I58" s="106">
        <f>IF($G58="","",INDEX('1. závod'!$A:$BX,$G58+5,INDEX('Základní list'!$B:$B,MATCH($F58,'Základní list'!$A:$A,0),1)+1))</f>
      </c>
      <c r="J58" s="104"/>
      <c r="K58" s="104"/>
      <c r="L58" s="105">
        <f>IF($K58="","",INDEX('2. závod'!$A:$BX,$K58+5,INDEX('Základní list'!$B:$B,MATCH($J58,'Základní list'!$A:$A,0),1)))</f>
      </c>
      <c r="M58" s="106">
        <f>IF($K58="","",INDEX('2. závod'!$A:$BX,$K58+5,INDEX('Základní list'!$B:$B,MATCH($J58,'Základní list'!$A:$A,0),1)+1))</f>
      </c>
      <c r="N58" s="65">
        <f t="shared" si="8"/>
      </c>
      <c r="O58" s="107">
        <f t="shared" si="9"/>
      </c>
      <c r="P58" s="108">
        <f t="shared" si="10"/>
      </c>
      <c r="Q58" s="66">
        <f t="shared" si="11"/>
      </c>
      <c r="R58" s="38">
        <f t="shared" si="12"/>
      </c>
      <c r="S58" s="38">
        <f t="shared" si="13"/>
      </c>
      <c r="T58" s="36">
        <f t="shared" si="14"/>
      </c>
      <c r="U58" s="37">
        <f t="shared" si="15"/>
        <v>0</v>
      </c>
    </row>
    <row r="59" spans="1:21" s="37" customFormat="1" ht="25.5" customHeight="1">
      <c r="A59" s="72"/>
      <c r="B59" s="99"/>
      <c r="C59" s="100"/>
      <c r="D59" s="101"/>
      <c r="E59" s="102"/>
      <c r="F59" s="103"/>
      <c r="G59" s="104"/>
      <c r="H59" s="105">
        <f>IF($G59="","",INDEX('1. závod'!$A:$BX,$G59+5,INDEX('Základní list'!$B:$B,MATCH($F59,'Základní list'!$A:$A,0),1)))</f>
      </c>
      <c r="I59" s="106">
        <f>IF($G59="","",INDEX('1. závod'!$A:$BX,$G59+5,INDEX('Základní list'!$B:$B,MATCH($F59,'Základní list'!$A:$A,0),1)+1))</f>
      </c>
      <c r="J59" s="104"/>
      <c r="K59" s="104"/>
      <c r="L59" s="105">
        <f>IF($K59="","",INDEX('2. závod'!$A:$BX,$K59+5,INDEX('Základní list'!$B:$B,MATCH($J59,'Základní list'!$A:$A,0),1)))</f>
      </c>
      <c r="M59" s="106">
        <f>IF($K59="","",INDEX('2. závod'!$A:$BX,$K59+5,INDEX('Základní list'!$B:$B,MATCH($J59,'Základní list'!$A:$A,0),1)+1))</f>
      </c>
      <c r="N59" s="65">
        <f t="shared" si="8"/>
      </c>
      <c r="O59" s="107">
        <f t="shared" si="9"/>
      </c>
      <c r="P59" s="108">
        <f t="shared" si="10"/>
      </c>
      <c r="Q59" s="66">
        <f t="shared" si="11"/>
      </c>
      <c r="R59" s="38">
        <f t="shared" si="12"/>
      </c>
      <c r="S59" s="38">
        <f t="shared" si="13"/>
      </c>
      <c r="T59" s="36">
        <f t="shared" si="14"/>
      </c>
      <c r="U59" s="37">
        <f t="shared" si="15"/>
        <v>0</v>
      </c>
    </row>
    <row r="60" spans="1:21" s="37" customFormat="1" ht="25.5" customHeight="1">
      <c r="A60" s="72"/>
      <c r="B60" s="99"/>
      <c r="C60" s="100"/>
      <c r="D60" s="101"/>
      <c r="E60" s="102"/>
      <c r="F60" s="103"/>
      <c r="G60" s="104"/>
      <c r="H60" s="105">
        <f>IF($G60="","",INDEX('1. závod'!$A:$BX,$G60+5,INDEX('Základní list'!$B:$B,MATCH($F60,'Základní list'!$A:$A,0),1)))</f>
      </c>
      <c r="I60" s="106">
        <f>IF($G60="","",INDEX('1. závod'!$A:$BX,$G60+5,INDEX('Základní list'!$B:$B,MATCH($F60,'Základní list'!$A:$A,0),1)+1))</f>
      </c>
      <c r="J60" s="104"/>
      <c r="K60" s="104"/>
      <c r="L60" s="105">
        <f>IF($K60="","",INDEX('2. závod'!$A:$BX,$K60+5,INDEX('Základní list'!$B:$B,MATCH($J60,'Základní list'!$A:$A,0),1)))</f>
      </c>
      <c r="M60" s="106">
        <f>IF($K60="","",INDEX('2. závod'!$A:$BX,$K60+5,INDEX('Základní list'!$B:$B,MATCH($J60,'Základní list'!$A:$A,0),1)+1))</f>
      </c>
      <c r="N60" s="65">
        <f t="shared" si="8"/>
      </c>
      <c r="O60" s="107">
        <f t="shared" si="9"/>
      </c>
      <c r="P60" s="108">
        <f t="shared" si="10"/>
      </c>
      <c r="Q60" s="66">
        <f t="shared" si="11"/>
      </c>
      <c r="R60" s="38">
        <f t="shared" si="12"/>
      </c>
      <c r="S60" s="38">
        <f t="shared" si="13"/>
      </c>
      <c r="T60" s="36">
        <f t="shared" si="14"/>
      </c>
      <c r="U60" s="37">
        <f t="shared" si="15"/>
        <v>0</v>
      </c>
    </row>
    <row r="61" spans="1:21" s="37" customFormat="1" ht="25.5" customHeight="1">
      <c r="A61" s="72"/>
      <c r="B61" s="99"/>
      <c r="C61" s="100"/>
      <c r="D61" s="101"/>
      <c r="E61" s="102"/>
      <c r="F61" s="103"/>
      <c r="G61" s="104"/>
      <c r="H61" s="105">
        <f>IF($G61="","",INDEX('1. závod'!$A:$BX,$G61+5,INDEX('Základní list'!$B:$B,MATCH($F61,'Základní list'!$A:$A,0),1)))</f>
      </c>
      <c r="I61" s="106">
        <f>IF($G61="","",INDEX('1. závod'!$A:$BX,$G61+5,INDEX('Základní list'!$B:$B,MATCH($F61,'Základní list'!$A:$A,0),1)+1))</f>
      </c>
      <c r="J61" s="104"/>
      <c r="K61" s="104"/>
      <c r="L61" s="105">
        <f>IF($K61="","",INDEX('2. závod'!$A:$BX,$K61+5,INDEX('Základní list'!$B:$B,MATCH($J61,'Základní list'!$A:$A,0),1)))</f>
      </c>
      <c r="M61" s="106">
        <f>IF($K61="","",INDEX('2. závod'!$A:$BX,$K61+5,INDEX('Základní list'!$B:$B,MATCH($J61,'Základní list'!$A:$A,0),1)+1))</f>
      </c>
      <c r="N61" s="65">
        <f t="shared" si="8"/>
      </c>
      <c r="O61" s="107">
        <f t="shared" si="9"/>
      </c>
      <c r="P61" s="108">
        <f t="shared" si="10"/>
      </c>
      <c r="Q61" s="66">
        <f t="shared" si="11"/>
      </c>
      <c r="R61" s="38">
        <f t="shared" si="12"/>
      </c>
      <c r="S61" s="38">
        <f t="shared" si="13"/>
      </c>
      <c r="T61" s="36">
        <f t="shared" si="14"/>
      </c>
      <c r="U61" s="37">
        <f t="shared" si="15"/>
        <v>0</v>
      </c>
    </row>
    <row r="62" spans="1:21" s="37" customFormat="1" ht="25.5" customHeight="1">
      <c r="A62" s="72"/>
      <c r="B62" s="99"/>
      <c r="C62" s="100"/>
      <c r="D62" s="101"/>
      <c r="E62" s="102"/>
      <c r="F62" s="103"/>
      <c r="G62" s="104"/>
      <c r="H62" s="105">
        <f>IF($G62="","",INDEX('1. závod'!$A:$BX,$G62+5,INDEX('Základní list'!$B:$B,MATCH($F62,'Základní list'!$A:$A,0),1)))</f>
      </c>
      <c r="I62" s="106">
        <f>IF($G62="","",INDEX('1. závod'!$A:$BX,$G62+5,INDEX('Základní list'!$B:$B,MATCH($F62,'Základní list'!$A:$A,0),1)+1))</f>
      </c>
      <c r="J62" s="104"/>
      <c r="K62" s="104"/>
      <c r="L62" s="105">
        <f>IF($K62="","",INDEX('2. závod'!$A:$BX,$K62+5,INDEX('Základní list'!$B:$B,MATCH($J62,'Základní list'!$A:$A,0),1)))</f>
      </c>
      <c r="M62" s="106">
        <f>IF($K62="","",INDEX('2. závod'!$A:$BX,$K62+5,INDEX('Základní list'!$B:$B,MATCH($J62,'Základní list'!$A:$A,0),1)+1))</f>
      </c>
      <c r="N62" s="65">
        <f t="shared" si="8"/>
      </c>
      <c r="O62" s="107">
        <f t="shared" si="9"/>
      </c>
      <c r="P62" s="108">
        <f t="shared" si="10"/>
      </c>
      <c r="Q62" s="66">
        <f t="shared" si="11"/>
      </c>
      <c r="R62" s="38">
        <f t="shared" si="12"/>
      </c>
      <c r="S62" s="38">
        <f t="shared" si="13"/>
      </c>
      <c r="T62" s="36">
        <f t="shared" si="14"/>
      </c>
      <c r="U62" s="37">
        <f t="shared" si="15"/>
        <v>0</v>
      </c>
    </row>
    <row r="63" spans="1:21" s="37" customFormat="1" ht="25.5" customHeight="1">
      <c r="A63" s="72"/>
      <c r="B63" s="99"/>
      <c r="C63" s="100"/>
      <c r="D63" s="101"/>
      <c r="E63" s="102"/>
      <c r="F63" s="103"/>
      <c r="G63" s="104"/>
      <c r="H63" s="105">
        <f>IF($G63="","",INDEX('1. závod'!$A:$BX,$G63+5,INDEX('Základní list'!$B:$B,MATCH($F63,'Základní list'!$A:$A,0),1)))</f>
      </c>
      <c r="I63" s="106">
        <f>IF($G63="","",INDEX('1. závod'!$A:$BX,$G63+5,INDEX('Základní list'!$B:$B,MATCH($F63,'Základní list'!$A:$A,0),1)+1))</f>
      </c>
      <c r="J63" s="104"/>
      <c r="K63" s="104"/>
      <c r="L63" s="105">
        <f>IF($K63="","",INDEX('2. závod'!$A:$BX,$K63+5,INDEX('Základní list'!$B:$B,MATCH($J63,'Základní list'!$A:$A,0),1)))</f>
      </c>
      <c r="M63" s="106">
        <f>IF($K63="","",INDEX('2. závod'!$A:$BX,$K63+5,INDEX('Základní list'!$B:$B,MATCH($J63,'Základní list'!$A:$A,0),1)+1))</f>
      </c>
      <c r="N63" s="65">
        <f t="shared" si="8"/>
      </c>
      <c r="O63" s="107">
        <f t="shared" si="9"/>
      </c>
      <c r="P63" s="108">
        <f t="shared" si="10"/>
      </c>
      <c r="Q63" s="66">
        <f t="shared" si="11"/>
      </c>
      <c r="R63" s="38">
        <f t="shared" si="12"/>
      </c>
      <c r="S63" s="38">
        <f t="shared" si="13"/>
      </c>
      <c r="T63" s="36">
        <f t="shared" si="14"/>
      </c>
      <c r="U63" s="37">
        <f t="shared" si="15"/>
        <v>0</v>
      </c>
    </row>
    <row r="64" spans="1:21" s="37" customFormat="1" ht="25.5" customHeight="1">
      <c r="A64" s="72"/>
      <c r="B64" s="99"/>
      <c r="C64" s="100"/>
      <c r="D64" s="101"/>
      <c r="E64" s="102"/>
      <c r="F64" s="103"/>
      <c r="G64" s="104"/>
      <c r="H64" s="105">
        <f>IF($G64="","",INDEX('1. závod'!$A:$BX,$G64+5,INDEX('Základní list'!$B:$B,MATCH($F64,'Základní list'!$A:$A,0),1)))</f>
      </c>
      <c r="I64" s="106">
        <f>IF($G64="","",INDEX('1. závod'!$A:$BX,$G64+5,INDEX('Základní list'!$B:$B,MATCH($F64,'Základní list'!$A:$A,0),1)+1))</f>
      </c>
      <c r="J64" s="104"/>
      <c r="K64" s="104"/>
      <c r="L64" s="105">
        <f>IF($K64="","",INDEX('2. závod'!$A:$BX,$K64+5,INDEX('Základní list'!$B:$B,MATCH($J64,'Základní list'!$A:$A,0),1)))</f>
      </c>
      <c r="M64" s="106">
        <f>IF($K64="","",INDEX('2. závod'!$A:$BX,$K64+5,INDEX('Základní list'!$B:$B,MATCH($J64,'Základní list'!$A:$A,0),1)+1))</f>
      </c>
      <c r="N64" s="65">
        <f t="shared" si="8"/>
      </c>
      <c r="O64" s="107">
        <f t="shared" si="9"/>
      </c>
      <c r="P64" s="108">
        <f t="shared" si="10"/>
      </c>
      <c r="Q64" s="66">
        <f t="shared" si="11"/>
      </c>
      <c r="R64" s="38">
        <f t="shared" si="12"/>
      </c>
      <c r="S64" s="38">
        <f t="shared" si="13"/>
      </c>
      <c r="T64" s="36">
        <f t="shared" si="14"/>
      </c>
      <c r="U64" s="37">
        <f t="shared" si="15"/>
        <v>0</v>
      </c>
    </row>
    <row r="65" spans="1:21" s="37" customFormat="1" ht="25.5" customHeight="1">
      <c r="A65" s="72"/>
      <c r="B65" s="99"/>
      <c r="C65" s="100"/>
      <c r="D65" s="101"/>
      <c r="E65" s="102"/>
      <c r="F65" s="103"/>
      <c r="G65" s="104"/>
      <c r="H65" s="105">
        <f>IF($G65="","",INDEX('1. závod'!$A:$BX,$G65+5,INDEX('Základní list'!$B:$B,MATCH($F65,'Základní list'!$A:$A,0),1)))</f>
      </c>
      <c r="I65" s="106">
        <f>IF($G65="","",INDEX('1. závod'!$A:$BX,$G65+5,INDEX('Základní list'!$B:$B,MATCH($F65,'Základní list'!$A:$A,0),1)+1))</f>
      </c>
      <c r="J65" s="104"/>
      <c r="K65" s="104"/>
      <c r="L65" s="105">
        <f>IF($K65="","",INDEX('2. závod'!$A:$BX,$K65+5,INDEX('Základní list'!$B:$B,MATCH($J65,'Základní list'!$A:$A,0),1)))</f>
      </c>
      <c r="M65" s="106">
        <f>IF($K65="","",INDEX('2. závod'!$A:$BX,$K65+5,INDEX('Základní list'!$B:$B,MATCH($J65,'Základní list'!$A:$A,0),1)+1))</f>
      </c>
      <c r="N65" s="65">
        <f t="shared" si="8"/>
      </c>
      <c r="O65" s="107">
        <f t="shared" si="9"/>
      </c>
      <c r="P65" s="108">
        <f t="shared" si="10"/>
      </c>
      <c r="Q65" s="66">
        <f t="shared" si="11"/>
      </c>
      <c r="R65" s="38">
        <f t="shared" si="12"/>
      </c>
      <c r="S65" s="38">
        <f t="shared" si="13"/>
      </c>
      <c r="T65" s="36">
        <f t="shared" si="14"/>
      </c>
      <c r="U65" s="37">
        <f t="shared" si="15"/>
        <v>0</v>
      </c>
    </row>
    <row r="66" spans="1:21" s="37" customFormat="1" ht="25.5" customHeight="1">
      <c r="A66" s="72"/>
      <c r="B66" s="99"/>
      <c r="C66" s="100"/>
      <c r="D66" s="101"/>
      <c r="E66" s="102"/>
      <c r="F66" s="103"/>
      <c r="G66" s="104"/>
      <c r="H66" s="105">
        <f>IF($G66="","",INDEX('1. závod'!$A:$BX,$G66+5,INDEX('Základní list'!$B:$B,MATCH($F66,'Základní list'!$A:$A,0),1)))</f>
      </c>
      <c r="I66" s="106">
        <f>IF($G66="","",INDEX('1. závod'!$A:$BX,$G66+5,INDEX('Základní list'!$B:$B,MATCH($F66,'Základní list'!$A:$A,0),1)+1))</f>
      </c>
      <c r="J66" s="104"/>
      <c r="K66" s="104"/>
      <c r="L66" s="105">
        <f>IF($K66="","",INDEX('2. závod'!$A:$BX,$K66+5,INDEX('Základní list'!$B:$B,MATCH($J66,'Základní list'!$A:$A,0),1)))</f>
      </c>
      <c r="M66" s="106">
        <f>IF($K66="","",INDEX('2. závod'!$A:$BX,$K66+5,INDEX('Základní list'!$B:$B,MATCH($J66,'Základní list'!$A:$A,0),1)+1))</f>
      </c>
      <c r="N66" s="65">
        <f t="shared" si="8"/>
      </c>
      <c r="O66" s="107">
        <f t="shared" si="9"/>
      </c>
      <c r="P66" s="108">
        <f t="shared" si="10"/>
      </c>
      <c r="Q66" s="66">
        <f t="shared" si="11"/>
      </c>
      <c r="R66" s="38">
        <f t="shared" si="12"/>
      </c>
      <c r="S66" s="38">
        <f t="shared" si="13"/>
      </c>
      <c r="T66" s="36">
        <f t="shared" si="14"/>
      </c>
      <c r="U66" s="37">
        <f t="shared" si="15"/>
        <v>0</v>
      </c>
    </row>
    <row r="67" spans="1:21" s="37" customFormat="1" ht="25.5" customHeight="1">
      <c r="A67" s="72"/>
      <c r="B67" s="99"/>
      <c r="C67" s="100"/>
      <c r="D67" s="101"/>
      <c r="E67" s="102"/>
      <c r="F67" s="103"/>
      <c r="G67" s="104"/>
      <c r="H67" s="105">
        <f>IF($G67="","",INDEX('1. závod'!$A:$BX,$G67+5,INDEX('Základní list'!$B:$B,MATCH($F67,'Základní list'!$A:$A,0),1)))</f>
      </c>
      <c r="I67" s="106">
        <f>IF($G67="","",INDEX('1. závod'!$A:$BX,$G67+5,INDEX('Základní list'!$B:$B,MATCH($F67,'Základní list'!$A:$A,0),1)+1))</f>
      </c>
      <c r="J67" s="104"/>
      <c r="K67" s="104"/>
      <c r="L67" s="105">
        <f>IF($K67="","",INDEX('2. závod'!$A:$BX,$K67+5,INDEX('Základní list'!$B:$B,MATCH($J67,'Základní list'!$A:$A,0),1)))</f>
      </c>
      <c r="M67" s="106">
        <f>IF($K67="","",INDEX('2. závod'!$A:$BX,$K67+5,INDEX('Základní list'!$B:$B,MATCH($J67,'Základní list'!$A:$A,0),1)+1))</f>
      </c>
      <c r="N67" s="65">
        <f t="shared" si="8"/>
      </c>
      <c r="O67" s="107">
        <f t="shared" si="9"/>
      </c>
      <c r="P67" s="108">
        <f t="shared" si="10"/>
      </c>
      <c r="Q67" s="66">
        <f t="shared" si="11"/>
      </c>
      <c r="R67" s="38">
        <f t="shared" si="12"/>
      </c>
      <c r="S67" s="38">
        <f t="shared" si="13"/>
      </c>
      <c r="T67" s="36">
        <f t="shared" si="14"/>
      </c>
      <c r="U67" s="37">
        <f t="shared" si="15"/>
        <v>0</v>
      </c>
    </row>
    <row r="68" spans="1:21" s="37" customFormat="1" ht="25.5" customHeight="1">
      <c r="A68" s="72"/>
      <c r="B68" s="99"/>
      <c r="C68" s="100"/>
      <c r="D68" s="101"/>
      <c r="E68" s="102"/>
      <c r="F68" s="103"/>
      <c r="G68" s="104"/>
      <c r="H68" s="105">
        <f>IF($G68="","",INDEX('1. závod'!$A:$BX,$G68+5,INDEX('Základní list'!$B:$B,MATCH($F68,'Základní list'!$A:$A,0),1)))</f>
      </c>
      <c r="I68" s="106">
        <f>IF($G68="","",INDEX('1. závod'!$A:$BX,$G68+5,INDEX('Základní list'!$B:$B,MATCH($F68,'Základní list'!$A:$A,0),1)+1))</f>
      </c>
      <c r="J68" s="104"/>
      <c r="K68" s="104"/>
      <c r="L68" s="105">
        <f>IF($K68="","",INDEX('2. závod'!$A:$BX,$K68+5,INDEX('Základní list'!$B:$B,MATCH($J68,'Základní list'!$A:$A,0),1)))</f>
      </c>
      <c r="M68" s="106">
        <f>IF($K68="","",INDEX('2. závod'!$A:$BX,$K68+5,INDEX('Základní list'!$B:$B,MATCH($J68,'Základní list'!$A:$A,0),1)+1))</f>
      </c>
      <c r="N68" s="65">
        <f t="shared" si="8"/>
      </c>
      <c r="O68" s="107">
        <f t="shared" si="9"/>
      </c>
      <c r="P68" s="108">
        <f t="shared" si="10"/>
      </c>
      <c r="Q68" s="66">
        <f t="shared" si="11"/>
      </c>
      <c r="R68" s="38">
        <f t="shared" si="12"/>
      </c>
      <c r="S68" s="38">
        <f t="shared" si="13"/>
      </c>
      <c r="T68" s="36">
        <f t="shared" si="14"/>
      </c>
      <c r="U68" s="37">
        <f t="shared" si="15"/>
        <v>0</v>
      </c>
    </row>
    <row r="69" spans="1:21" s="37" customFormat="1" ht="25.5" customHeight="1">
      <c r="A69" s="72"/>
      <c r="B69" s="99"/>
      <c r="C69" s="100"/>
      <c r="D69" s="101"/>
      <c r="E69" s="102"/>
      <c r="F69" s="103"/>
      <c r="G69" s="104"/>
      <c r="H69" s="105">
        <f>IF($G69="","",INDEX('1. závod'!$A:$BX,$G69+5,INDEX('Základní list'!$B:$B,MATCH($F69,'Základní list'!$A:$A,0),1)))</f>
      </c>
      <c r="I69" s="106">
        <f>IF($G69="","",INDEX('1. závod'!$A:$BX,$G69+5,INDEX('Základní list'!$B:$B,MATCH($F69,'Základní list'!$A:$A,0),1)+1))</f>
      </c>
      <c r="J69" s="104"/>
      <c r="K69" s="104"/>
      <c r="L69" s="105">
        <f>IF($K69="","",INDEX('2. závod'!$A:$BX,$K69+5,INDEX('Základní list'!$B:$B,MATCH($J69,'Základní list'!$A:$A,0),1)))</f>
      </c>
      <c r="M69" s="106">
        <f>IF($K69="","",INDEX('2. závod'!$A:$BX,$K69+5,INDEX('Základní list'!$B:$B,MATCH($J69,'Základní list'!$A:$A,0),1)+1))</f>
      </c>
      <c r="N69" s="65">
        <f t="shared" si="8"/>
      </c>
      <c r="O69" s="107">
        <f t="shared" si="9"/>
      </c>
      <c r="P69" s="108">
        <f t="shared" si="10"/>
      </c>
      <c r="Q69" s="66">
        <f t="shared" si="11"/>
      </c>
      <c r="R69" s="38">
        <f t="shared" si="12"/>
      </c>
      <c r="S69" s="38">
        <f t="shared" si="13"/>
      </c>
      <c r="T69" s="36">
        <f t="shared" si="14"/>
      </c>
      <c r="U69" s="37">
        <f t="shared" si="15"/>
        <v>0</v>
      </c>
    </row>
    <row r="70" spans="1:21" s="37" customFormat="1" ht="25.5" customHeight="1">
      <c r="A70" s="72"/>
      <c r="B70" s="99"/>
      <c r="C70" s="100"/>
      <c r="D70" s="101"/>
      <c r="E70" s="102"/>
      <c r="F70" s="103"/>
      <c r="G70" s="104"/>
      <c r="H70" s="105">
        <f>IF($G70="","",INDEX('1. závod'!$A:$BX,$G70+5,INDEX('Základní list'!$B:$B,MATCH($F70,'Základní list'!$A:$A,0),1)))</f>
      </c>
      <c r="I70" s="106">
        <f>IF($G70="","",INDEX('1. závod'!$A:$BX,$G70+5,INDEX('Základní list'!$B:$B,MATCH($F70,'Základní list'!$A:$A,0),1)+1))</f>
      </c>
      <c r="J70" s="104"/>
      <c r="K70" s="104"/>
      <c r="L70" s="105">
        <f>IF($K70="","",INDEX('2. závod'!$A:$BX,$K70+5,INDEX('Základní list'!$B:$B,MATCH($J70,'Základní list'!$A:$A,0),1)))</f>
      </c>
      <c r="M70" s="106">
        <f>IF($K70="","",INDEX('2. závod'!$A:$BX,$K70+5,INDEX('Základní list'!$B:$B,MATCH($J70,'Základní list'!$A:$A,0),1)+1))</f>
      </c>
      <c r="N70" s="65">
        <f t="shared" si="8"/>
      </c>
      <c r="O70" s="107">
        <f t="shared" si="9"/>
      </c>
      <c r="P70" s="108">
        <f t="shared" si="10"/>
      </c>
      <c r="Q70" s="66">
        <f t="shared" si="11"/>
      </c>
      <c r="R70" s="38">
        <f t="shared" si="12"/>
      </c>
      <c r="S70" s="38">
        <f t="shared" si="13"/>
      </c>
      <c r="T70" s="36">
        <f t="shared" si="14"/>
      </c>
      <c r="U70" s="37">
        <f t="shared" si="15"/>
        <v>0</v>
      </c>
    </row>
    <row r="71" spans="1:21" s="37" customFormat="1" ht="25.5" customHeight="1">
      <c r="A71" s="115"/>
      <c r="B71" s="99"/>
      <c r="C71" s="100"/>
      <c r="D71" s="101"/>
      <c r="E71" s="102"/>
      <c r="F71" s="103"/>
      <c r="G71" s="104"/>
      <c r="H71" s="105">
        <f>IF($G71="","",INDEX('1. závod'!$A:$BX,$G71+5,INDEX('Základní list'!$B:$B,MATCH($F71,'Základní list'!$A:$A,0),1)))</f>
      </c>
      <c r="I71" s="106">
        <f>IF($G71="","",INDEX('1. závod'!$A:$BX,$G71+5,INDEX('Základní list'!$B:$B,MATCH($F71,'Základní list'!$A:$A,0),1)+1))</f>
      </c>
      <c r="J71" s="104"/>
      <c r="K71" s="104"/>
      <c r="L71" s="105">
        <f>IF($K71="","",INDEX('2. závod'!$A:$BX,$K71+5,INDEX('Základní list'!$B:$B,MATCH($J71,'Základní list'!$A:$A,0),1)))</f>
      </c>
      <c r="M71" s="106">
        <f>IF($K71="","",INDEX('2. závod'!$A:$BX,$K71+5,INDEX('Základní list'!$B:$B,MATCH($J71,'Základní list'!$A:$A,0),1)+1))</f>
      </c>
      <c r="N71" s="65">
        <f t="shared" si="8"/>
      </c>
      <c r="O71" s="107">
        <f t="shared" si="9"/>
      </c>
      <c r="P71" s="108">
        <f t="shared" si="10"/>
      </c>
      <c r="Q71" s="66">
        <f t="shared" si="11"/>
      </c>
      <c r="R71" s="38">
        <f t="shared" si="12"/>
      </c>
      <c r="S71" s="38">
        <f t="shared" si="13"/>
      </c>
      <c r="T71" s="36">
        <f t="shared" si="14"/>
      </c>
      <c r="U71" s="37">
        <f t="shared" si="15"/>
        <v>0</v>
      </c>
    </row>
    <row r="72" spans="1:21" s="37" customFormat="1" ht="25.5" customHeight="1">
      <c r="A72" s="72"/>
      <c r="B72" s="99"/>
      <c r="C72" s="100"/>
      <c r="D72" s="101"/>
      <c r="E72" s="102"/>
      <c r="F72" s="103"/>
      <c r="G72" s="104"/>
      <c r="H72" s="105">
        <f>IF($G72="","",INDEX('1. závod'!$A:$BX,$G72+5,INDEX('Základní list'!$B:$B,MATCH($F72,'Základní list'!$A:$A,0),1)))</f>
      </c>
      <c r="I72" s="106">
        <f>IF($G72="","",INDEX('1. závod'!$A:$BX,$G72+5,INDEX('Základní list'!$B:$B,MATCH($F72,'Základní list'!$A:$A,0),1)+1))</f>
      </c>
      <c r="J72" s="104"/>
      <c r="K72" s="104"/>
      <c r="L72" s="105">
        <f>IF($K72="","",INDEX('2. závod'!$A:$BX,$K72+5,INDEX('Základní list'!$B:$B,MATCH($J72,'Základní list'!$A:$A,0),1)))</f>
      </c>
      <c r="M72" s="106">
        <f>IF($K72="","",INDEX('2. závod'!$A:$BX,$K72+5,INDEX('Základní list'!$B:$B,MATCH($J72,'Základní list'!$A:$A,0),1)+1))</f>
      </c>
      <c r="N72" s="65">
        <f t="shared" si="8"/>
      </c>
      <c r="O72" s="107">
        <f t="shared" si="9"/>
      </c>
      <c r="P72" s="108">
        <f t="shared" si="10"/>
      </c>
      <c r="Q72" s="66">
        <f t="shared" si="11"/>
      </c>
      <c r="R72" s="38">
        <f t="shared" si="12"/>
      </c>
      <c r="S72" s="38">
        <f t="shared" si="13"/>
      </c>
      <c r="T72" s="36">
        <f t="shared" si="14"/>
      </c>
      <c r="U72" s="37">
        <f t="shared" si="15"/>
        <v>0</v>
      </c>
    </row>
    <row r="73" spans="1:21" s="37" customFormat="1" ht="25.5" customHeight="1">
      <c r="A73" s="72"/>
      <c r="B73" s="99"/>
      <c r="C73" s="100"/>
      <c r="D73" s="101"/>
      <c r="E73" s="102"/>
      <c r="F73" s="103"/>
      <c r="G73" s="104"/>
      <c r="H73" s="105">
        <f>IF($G73="","",INDEX('1. závod'!$A:$BX,$G73+5,INDEX('Základní list'!$B:$B,MATCH($F73,'Základní list'!$A:$A,0),1)))</f>
      </c>
      <c r="I73" s="106">
        <f>IF($G73="","",INDEX('1. závod'!$A:$BX,$G73+5,INDEX('Základní list'!$B:$B,MATCH($F73,'Základní list'!$A:$A,0),1)+1))</f>
      </c>
      <c r="J73" s="104"/>
      <c r="K73" s="104"/>
      <c r="L73" s="105">
        <f>IF($K73="","",INDEX('2. závod'!$A:$BX,$K73+5,INDEX('Základní list'!$B:$B,MATCH($J73,'Základní list'!$A:$A,0),1)))</f>
      </c>
      <c r="M73" s="106">
        <f>IF($K73="","",INDEX('2. závod'!$A:$BX,$K73+5,INDEX('Základní list'!$B:$B,MATCH($J73,'Základní list'!$A:$A,0),1)+1))</f>
      </c>
      <c r="N73" s="65">
        <f aca="true" t="shared" si="16" ref="N73:N104">IF(ISBLANK($C73),"",COUNT(I73,M73))</f>
      </c>
      <c r="O73" s="107">
        <f aca="true" t="shared" si="17" ref="O73:O109">IF(ISBLANK($C73),"",SUM(H73,L73))</f>
      </c>
      <c r="P73" s="108">
        <f aca="true" t="shared" si="18" ref="P73:P109">IF(ISBLANK($C73),"",SUM(I73,M73))</f>
      </c>
      <c r="Q73" s="66">
        <f aca="true" t="shared" si="19" ref="Q73:Q109">IF(ISBLANK($C73),"",IF(ISTEXT(Q72),1,Q72+1))</f>
      </c>
      <c r="R73" s="38">
        <f aca="true" t="shared" si="20" ref="R73:R109">CONCATENATE(F73,G73)</f>
      </c>
      <c r="S73" s="38">
        <f aca="true" t="shared" si="21" ref="S73:S109">CONCATENATE(J73,K73)</f>
      </c>
      <c r="T73" s="36">
        <f aca="true" t="shared" si="22" ref="T73:T109">IF(ISBLANK(E73),"",E73)</f>
      </c>
      <c r="U73" s="37">
        <f aca="true" t="shared" si="23" ref="U73:U109">IF(C73="",0,1)</f>
        <v>0</v>
      </c>
    </row>
    <row r="74" spans="1:21" s="37" customFormat="1" ht="25.5" customHeight="1">
      <c r="A74" s="72"/>
      <c r="B74" s="99"/>
      <c r="C74" s="100"/>
      <c r="D74" s="101"/>
      <c r="E74" s="102"/>
      <c r="F74" s="103"/>
      <c r="G74" s="104"/>
      <c r="H74" s="105">
        <f>IF($G74="","",INDEX('1. závod'!$A:$BX,$G74+5,INDEX('Základní list'!$B:$B,MATCH($F74,'Základní list'!$A:$A,0),1)))</f>
      </c>
      <c r="I74" s="106">
        <f>IF($G74="","",INDEX('1. závod'!$A:$BX,$G74+5,INDEX('Základní list'!$B:$B,MATCH($F74,'Základní list'!$A:$A,0),1)+1))</f>
      </c>
      <c r="J74" s="104"/>
      <c r="K74" s="104"/>
      <c r="L74" s="105">
        <f>IF($K74="","",INDEX('2. závod'!$A:$BX,$K74+5,INDEX('Základní list'!$B:$B,MATCH($J74,'Základní list'!$A:$A,0),1)))</f>
      </c>
      <c r="M74" s="106">
        <f>IF($K74="","",INDEX('2. závod'!$A:$BX,$K74+5,INDEX('Základní list'!$B:$B,MATCH($J74,'Základní list'!$A:$A,0),1)+1))</f>
      </c>
      <c r="N74" s="65">
        <f t="shared" si="16"/>
      </c>
      <c r="O74" s="107">
        <f t="shared" si="17"/>
      </c>
      <c r="P74" s="108">
        <f t="shared" si="18"/>
      </c>
      <c r="Q74" s="66">
        <f t="shared" si="19"/>
      </c>
      <c r="R74" s="38">
        <f t="shared" si="20"/>
      </c>
      <c r="S74" s="38">
        <f t="shared" si="21"/>
      </c>
      <c r="T74" s="36">
        <f t="shared" si="22"/>
      </c>
      <c r="U74" s="37">
        <f t="shared" si="23"/>
        <v>0</v>
      </c>
    </row>
    <row r="75" spans="1:21" s="37" customFormat="1" ht="25.5" customHeight="1">
      <c r="A75" s="72"/>
      <c r="B75" s="99"/>
      <c r="C75" s="100"/>
      <c r="D75" s="101"/>
      <c r="E75" s="102"/>
      <c r="F75" s="103"/>
      <c r="G75" s="104"/>
      <c r="H75" s="105">
        <f>IF($G75="","",INDEX('1. závod'!$A:$BX,$G75+5,INDEX('Základní list'!$B:$B,MATCH($F75,'Základní list'!$A:$A,0),1)))</f>
      </c>
      <c r="I75" s="106">
        <f>IF($G75="","",INDEX('1. závod'!$A:$BX,$G75+5,INDEX('Základní list'!$B:$B,MATCH($F75,'Základní list'!$A:$A,0),1)+1))</f>
      </c>
      <c r="J75" s="104"/>
      <c r="K75" s="104"/>
      <c r="L75" s="105">
        <f>IF($K75="","",INDEX('2. závod'!$A:$BX,$K75+5,INDEX('Základní list'!$B:$B,MATCH($J75,'Základní list'!$A:$A,0),1)))</f>
      </c>
      <c r="M75" s="106">
        <f>IF($K75="","",INDEX('2. závod'!$A:$BX,$K75+5,INDEX('Základní list'!$B:$B,MATCH($J75,'Základní list'!$A:$A,0),1)+1))</f>
      </c>
      <c r="N75" s="65">
        <f t="shared" si="16"/>
      </c>
      <c r="O75" s="107">
        <f t="shared" si="17"/>
      </c>
      <c r="P75" s="108">
        <f t="shared" si="18"/>
      </c>
      <c r="Q75" s="66">
        <f t="shared" si="19"/>
      </c>
      <c r="R75" s="38">
        <f t="shared" si="20"/>
      </c>
      <c r="S75" s="38">
        <f t="shared" si="21"/>
      </c>
      <c r="T75" s="36">
        <f t="shared" si="22"/>
      </c>
      <c r="U75" s="37">
        <f t="shared" si="23"/>
        <v>0</v>
      </c>
    </row>
    <row r="76" spans="1:21" s="37" customFormat="1" ht="25.5" customHeight="1">
      <c r="A76" s="72"/>
      <c r="B76" s="99"/>
      <c r="C76" s="100"/>
      <c r="D76" s="101"/>
      <c r="E76" s="102"/>
      <c r="F76" s="103"/>
      <c r="G76" s="104"/>
      <c r="H76" s="105">
        <f>IF($G76="","",INDEX('1. závod'!$A:$BX,$G76+5,INDEX('Základní list'!$B:$B,MATCH($F76,'Základní list'!$A:$A,0),1)))</f>
      </c>
      <c r="I76" s="106">
        <f>IF($G76="","",INDEX('1. závod'!$A:$BX,$G76+5,INDEX('Základní list'!$B:$B,MATCH($F76,'Základní list'!$A:$A,0),1)+1))</f>
      </c>
      <c r="J76" s="104"/>
      <c r="K76" s="104"/>
      <c r="L76" s="105">
        <f>IF($K76="","",INDEX('2. závod'!$A:$BX,$K76+5,INDEX('Základní list'!$B:$B,MATCH($J76,'Základní list'!$A:$A,0),1)))</f>
      </c>
      <c r="M76" s="106">
        <f>IF($K76="","",INDEX('2. závod'!$A:$BX,$K76+5,INDEX('Základní list'!$B:$B,MATCH($J76,'Základní list'!$A:$A,0),1)+1))</f>
      </c>
      <c r="N76" s="65">
        <f t="shared" si="16"/>
      </c>
      <c r="O76" s="107">
        <f t="shared" si="17"/>
      </c>
      <c r="P76" s="108">
        <f t="shared" si="18"/>
      </c>
      <c r="Q76" s="66">
        <f t="shared" si="19"/>
      </c>
      <c r="R76" s="38">
        <f t="shared" si="20"/>
      </c>
      <c r="S76" s="38">
        <f t="shared" si="21"/>
      </c>
      <c r="T76" s="36">
        <f t="shared" si="22"/>
      </c>
      <c r="U76" s="37">
        <f t="shared" si="23"/>
        <v>0</v>
      </c>
    </row>
    <row r="77" spans="1:21" s="37" customFormat="1" ht="25.5" customHeight="1">
      <c r="A77" s="72"/>
      <c r="B77" s="99"/>
      <c r="C77" s="100"/>
      <c r="D77" s="101"/>
      <c r="E77" s="102"/>
      <c r="F77" s="103"/>
      <c r="G77" s="104"/>
      <c r="H77" s="105">
        <f>IF($G77="","",INDEX('1. závod'!$A:$BX,$G77+5,INDEX('Základní list'!$B:$B,MATCH($F77,'Základní list'!$A:$A,0),1)))</f>
      </c>
      <c r="I77" s="106">
        <f>IF($G77="","",INDEX('1. závod'!$A:$BX,$G77+5,INDEX('Základní list'!$B:$B,MATCH($F77,'Základní list'!$A:$A,0),1)+1))</f>
      </c>
      <c r="J77" s="104"/>
      <c r="K77" s="104"/>
      <c r="L77" s="105">
        <f>IF($K77="","",INDEX('2. závod'!$A:$BX,$K77+5,INDEX('Základní list'!$B:$B,MATCH($J77,'Základní list'!$A:$A,0),1)))</f>
      </c>
      <c r="M77" s="106">
        <f>IF($K77="","",INDEX('2. závod'!$A:$BX,$K77+5,INDEX('Základní list'!$B:$B,MATCH($J77,'Základní list'!$A:$A,0),1)+1))</f>
      </c>
      <c r="N77" s="65">
        <f t="shared" si="16"/>
      </c>
      <c r="O77" s="107">
        <f t="shared" si="17"/>
      </c>
      <c r="P77" s="108">
        <f t="shared" si="18"/>
      </c>
      <c r="Q77" s="66">
        <f t="shared" si="19"/>
      </c>
      <c r="R77" s="38">
        <f t="shared" si="20"/>
      </c>
      <c r="S77" s="38">
        <f t="shared" si="21"/>
      </c>
      <c r="T77" s="36">
        <f t="shared" si="22"/>
      </c>
      <c r="U77" s="37">
        <f t="shared" si="23"/>
        <v>0</v>
      </c>
    </row>
    <row r="78" spans="1:21" s="37" customFormat="1" ht="25.5" customHeight="1">
      <c r="A78" s="72"/>
      <c r="B78" s="99"/>
      <c r="C78" s="100"/>
      <c r="D78" s="101"/>
      <c r="E78" s="102"/>
      <c r="F78" s="103"/>
      <c r="G78" s="104"/>
      <c r="H78" s="105">
        <f>IF($G78="","",INDEX('1. závod'!$A:$BX,$G78+5,INDEX('Základní list'!$B:$B,MATCH($F78,'Základní list'!$A:$A,0),1)))</f>
      </c>
      <c r="I78" s="106">
        <f>IF($G78="","",INDEX('1. závod'!$A:$BX,$G78+5,INDEX('Základní list'!$B:$B,MATCH($F78,'Základní list'!$A:$A,0),1)+1))</f>
      </c>
      <c r="J78" s="104"/>
      <c r="K78" s="104"/>
      <c r="L78" s="105">
        <f>IF($K78="","",INDEX('2. závod'!$A:$BX,$K78+5,INDEX('Základní list'!$B:$B,MATCH($J78,'Základní list'!$A:$A,0),1)))</f>
      </c>
      <c r="M78" s="106">
        <f>IF($K78="","",INDEX('2. závod'!$A:$BX,$K78+5,INDEX('Základní list'!$B:$B,MATCH($J78,'Základní list'!$A:$A,0),1)+1))</f>
      </c>
      <c r="N78" s="65">
        <f t="shared" si="16"/>
      </c>
      <c r="O78" s="107">
        <f t="shared" si="17"/>
      </c>
      <c r="P78" s="108">
        <f t="shared" si="18"/>
      </c>
      <c r="Q78" s="66">
        <f t="shared" si="19"/>
      </c>
      <c r="R78" s="38">
        <f t="shared" si="20"/>
      </c>
      <c r="S78" s="38">
        <f t="shared" si="21"/>
      </c>
      <c r="T78" s="36">
        <f t="shared" si="22"/>
      </c>
      <c r="U78" s="37">
        <f t="shared" si="23"/>
        <v>0</v>
      </c>
    </row>
    <row r="79" spans="1:21" s="37" customFormat="1" ht="25.5" customHeight="1">
      <c r="A79" s="72"/>
      <c r="B79" s="99"/>
      <c r="C79" s="100"/>
      <c r="D79" s="101"/>
      <c r="E79" s="102"/>
      <c r="F79" s="103"/>
      <c r="G79" s="104"/>
      <c r="H79" s="105">
        <f>IF($G79="","",INDEX('1. závod'!$A:$BX,$G79+5,INDEX('Základní list'!$B:$B,MATCH($F79,'Základní list'!$A:$A,0),1)))</f>
      </c>
      <c r="I79" s="106">
        <f>IF($G79="","",INDEX('1. závod'!$A:$BX,$G79+5,INDEX('Základní list'!$B:$B,MATCH($F79,'Základní list'!$A:$A,0),1)+1))</f>
      </c>
      <c r="J79" s="104"/>
      <c r="K79" s="104"/>
      <c r="L79" s="105">
        <f>IF($K79="","",INDEX('2. závod'!$A:$BX,$K79+5,INDEX('Základní list'!$B:$B,MATCH($J79,'Základní list'!$A:$A,0),1)))</f>
      </c>
      <c r="M79" s="106">
        <f>IF($K79="","",INDEX('2. závod'!$A:$BX,$K79+5,INDEX('Základní list'!$B:$B,MATCH($J79,'Základní list'!$A:$A,0),1)+1))</f>
      </c>
      <c r="N79" s="65">
        <f t="shared" si="16"/>
      </c>
      <c r="O79" s="107">
        <f t="shared" si="17"/>
      </c>
      <c r="P79" s="108">
        <f t="shared" si="18"/>
      </c>
      <c r="Q79" s="66">
        <f t="shared" si="19"/>
      </c>
      <c r="R79" s="38">
        <f t="shared" si="20"/>
      </c>
      <c r="S79" s="38">
        <f t="shared" si="21"/>
      </c>
      <c r="T79" s="36">
        <f t="shared" si="22"/>
      </c>
      <c r="U79" s="37">
        <f t="shared" si="23"/>
        <v>0</v>
      </c>
    </row>
    <row r="80" spans="1:21" s="37" customFormat="1" ht="25.5" customHeight="1">
      <c r="A80" s="72"/>
      <c r="B80" s="99"/>
      <c r="C80" s="100"/>
      <c r="D80" s="101"/>
      <c r="E80" s="102"/>
      <c r="F80" s="103"/>
      <c r="G80" s="104"/>
      <c r="H80" s="105">
        <f>IF($G80="","",INDEX('1. závod'!$A:$BX,$G80+5,INDEX('Základní list'!$B:$B,MATCH($F80,'Základní list'!$A:$A,0),1)))</f>
      </c>
      <c r="I80" s="106">
        <f>IF($G80="","",INDEX('1. závod'!$A:$BX,$G80+5,INDEX('Základní list'!$B:$B,MATCH($F80,'Základní list'!$A:$A,0),1)+1))</f>
      </c>
      <c r="J80" s="104"/>
      <c r="K80" s="104"/>
      <c r="L80" s="105">
        <f>IF($K80="","",INDEX('2. závod'!$A:$BX,$K80+5,INDEX('Základní list'!$B:$B,MATCH($J80,'Základní list'!$A:$A,0),1)))</f>
      </c>
      <c r="M80" s="106">
        <f>IF($K80="","",INDEX('2. závod'!$A:$BX,$K80+5,INDEX('Základní list'!$B:$B,MATCH($J80,'Základní list'!$A:$A,0),1)+1))</f>
      </c>
      <c r="N80" s="65">
        <f t="shared" si="16"/>
      </c>
      <c r="O80" s="107">
        <f t="shared" si="17"/>
      </c>
      <c r="P80" s="108">
        <f t="shared" si="18"/>
      </c>
      <c r="Q80" s="66">
        <f t="shared" si="19"/>
      </c>
      <c r="R80" s="38">
        <f t="shared" si="20"/>
      </c>
      <c r="S80" s="38">
        <f t="shared" si="21"/>
      </c>
      <c r="T80" s="36">
        <f t="shared" si="22"/>
      </c>
      <c r="U80" s="37">
        <f t="shared" si="23"/>
        <v>0</v>
      </c>
    </row>
    <row r="81" spans="1:21" s="37" customFormat="1" ht="25.5" customHeight="1">
      <c r="A81" s="72"/>
      <c r="B81" s="99"/>
      <c r="C81" s="100"/>
      <c r="D81" s="101"/>
      <c r="E81" s="102"/>
      <c r="F81" s="103"/>
      <c r="G81" s="104"/>
      <c r="H81" s="105">
        <f>IF($G81="","",INDEX('1. závod'!$A:$BX,$G81+5,INDEX('Základní list'!$B:$B,MATCH($F81,'Základní list'!$A:$A,0),1)))</f>
      </c>
      <c r="I81" s="106">
        <f>IF($G81="","",INDEX('1. závod'!$A:$BX,$G81+5,INDEX('Základní list'!$B:$B,MATCH($F81,'Základní list'!$A:$A,0),1)+1))</f>
      </c>
      <c r="J81" s="104"/>
      <c r="K81" s="104"/>
      <c r="L81" s="105">
        <f>IF($K81="","",INDEX('2. závod'!$A:$BX,$K81+5,INDEX('Základní list'!$B:$B,MATCH($J81,'Základní list'!$A:$A,0),1)))</f>
      </c>
      <c r="M81" s="106">
        <f>IF($K81="","",INDEX('2. závod'!$A:$BX,$K81+5,INDEX('Základní list'!$B:$B,MATCH($J81,'Základní list'!$A:$A,0),1)+1))</f>
      </c>
      <c r="N81" s="65">
        <f t="shared" si="16"/>
      </c>
      <c r="O81" s="107">
        <f t="shared" si="17"/>
      </c>
      <c r="P81" s="108">
        <f t="shared" si="18"/>
      </c>
      <c r="Q81" s="66">
        <f t="shared" si="19"/>
      </c>
      <c r="R81" s="38">
        <f t="shared" si="20"/>
      </c>
      <c r="S81" s="38">
        <f t="shared" si="21"/>
      </c>
      <c r="T81" s="36">
        <f t="shared" si="22"/>
      </c>
      <c r="U81" s="37">
        <f t="shared" si="23"/>
        <v>0</v>
      </c>
    </row>
    <row r="82" spans="1:21" s="37" customFormat="1" ht="25.5" customHeight="1">
      <c r="A82" s="72"/>
      <c r="B82" s="99"/>
      <c r="C82" s="100"/>
      <c r="D82" s="101"/>
      <c r="E82" s="102"/>
      <c r="F82" s="103"/>
      <c r="G82" s="104"/>
      <c r="H82" s="105">
        <f>IF($G82="","",INDEX('1. závod'!$A:$BX,$G82+5,INDEX('Základní list'!$B:$B,MATCH($F82,'Základní list'!$A:$A,0),1)))</f>
      </c>
      <c r="I82" s="106">
        <f>IF($G82="","",INDEX('1. závod'!$A:$BX,$G82+5,INDEX('Základní list'!$B:$B,MATCH($F82,'Základní list'!$A:$A,0),1)+1))</f>
      </c>
      <c r="J82" s="104"/>
      <c r="K82" s="104"/>
      <c r="L82" s="105">
        <f>IF($K82="","",INDEX('2. závod'!$A:$BX,$K82+5,INDEX('Základní list'!$B:$B,MATCH($J82,'Základní list'!$A:$A,0),1)))</f>
      </c>
      <c r="M82" s="106">
        <f>IF($K82="","",INDEX('2. závod'!$A:$BX,$K82+5,INDEX('Základní list'!$B:$B,MATCH($J82,'Základní list'!$A:$A,0),1)+1))</f>
      </c>
      <c r="N82" s="65">
        <f t="shared" si="16"/>
      </c>
      <c r="O82" s="107">
        <f t="shared" si="17"/>
      </c>
      <c r="P82" s="108">
        <f t="shared" si="18"/>
      </c>
      <c r="Q82" s="66">
        <f t="shared" si="19"/>
      </c>
      <c r="R82" s="38">
        <f t="shared" si="20"/>
      </c>
      <c r="S82" s="38">
        <f t="shared" si="21"/>
      </c>
      <c r="T82" s="36">
        <f t="shared" si="22"/>
      </c>
      <c r="U82" s="37">
        <f t="shared" si="23"/>
        <v>0</v>
      </c>
    </row>
    <row r="83" spans="1:21" s="37" customFormat="1" ht="25.5" customHeight="1">
      <c r="A83" s="72"/>
      <c r="B83" s="99"/>
      <c r="C83" s="100"/>
      <c r="D83" s="101"/>
      <c r="E83" s="102"/>
      <c r="F83" s="103"/>
      <c r="G83" s="104"/>
      <c r="H83" s="105">
        <f>IF($G83="","",INDEX('1. závod'!$A:$BX,$G83+5,INDEX('Základní list'!$B:$B,MATCH($F83,'Základní list'!$A:$A,0),1)))</f>
      </c>
      <c r="I83" s="106">
        <f>IF($G83="","",INDEX('1. závod'!$A:$BX,$G83+5,INDEX('Základní list'!$B:$B,MATCH($F83,'Základní list'!$A:$A,0),1)+1))</f>
      </c>
      <c r="J83" s="104"/>
      <c r="K83" s="104"/>
      <c r="L83" s="105">
        <f>IF($K83="","",INDEX('2. závod'!$A:$BX,$K83+5,INDEX('Základní list'!$B:$B,MATCH($J83,'Základní list'!$A:$A,0),1)))</f>
      </c>
      <c r="M83" s="106">
        <f>IF($K83="","",INDEX('2. závod'!$A:$BX,$K83+5,INDEX('Základní list'!$B:$B,MATCH($J83,'Základní list'!$A:$A,0),1)+1))</f>
      </c>
      <c r="N83" s="65">
        <f t="shared" si="16"/>
      </c>
      <c r="O83" s="107">
        <f t="shared" si="17"/>
      </c>
      <c r="P83" s="108">
        <f t="shared" si="18"/>
      </c>
      <c r="Q83" s="66">
        <f t="shared" si="19"/>
      </c>
      <c r="R83" s="38">
        <f t="shared" si="20"/>
      </c>
      <c r="S83" s="38">
        <f t="shared" si="21"/>
      </c>
      <c r="T83" s="36">
        <f t="shared" si="22"/>
      </c>
      <c r="U83" s="37">
        <f t="shared" si="23"/>
        <v>0</v>
      </c>
    </row>
    <row r="84" spans="1:21" s="37" customFormat="1" ht="25.5" customHeight="1">
      <c r="A84" s="72"/>
      <c r="B84" s="99"/>
      <c r="C84" s="100"/>
      <c r="D84" s="101"/>
      <c r="E84" s="102"/>
      <c r="F84" s="103"/>
      <c r="G84" s="104"/>
      <c r="H84" s="105">
        <f>IF($G84="","",INDEX('1. závod'!$A:$BX,$G84+5,INDEX('Základní list'!$B:$B,MATCH($F84,'Základní list'!$A:$A,0),1)))</f>
      </c>
      <c r="I84" s="106">
        <f>IF($G84="","",INDEX('1. závod'!$A:$BX,$G84+5,INDEX('Základní list'!$B:$B,MATCH($F84,'Základní list'!$A:$A,0),1)+1))</f>
      </c>
      <c r="J84" s="104"/>
      <c r="K84" s="104"/>
      <c r="L84" s="105">
        <f>IF($K84="","",INDEX('2. závod'!$A:$BX,$K84+5,INDEX('Základní list'!$B:$B,MATCH($J84,'Základní list'!$A:$A,0),1)))</f>
      </c>
      <c r="M84" s="106">
        <f>IF($K84="","",INDEX('2. závod'!$A:$BX,$K84+5,INDEX('Základní list'!$B:$B,MATCH($J84,'Základní list'!$A:$A,0),1)+1))</f>
      </c>
      <c r="N84" s="65">
        <f t="shared" si="16"/>
      </c>
      <c r="O84" s="107">
        <f t="shared" si="17"/>
      </c>
      <c r="P84" s="108">
        <f t="shared" si="18"/>
      </c>
      <c r="Q84" s="66">
        <f t="shared" si="19"/>
      </c>
      <c r="R84" s="38">
        <f t="shared" si="20"/>
      </c>
      <c r="S84" s="38">
        <f t="shared" si="21"/>
      </c>
      <c r="T84" s="36">
        <f t="shared" si="22"/>
      </c>
      <c r="U84" s="37">
        <f t="shared" si="23"/>
        <v>0</v>
      </c>
    </row>
    <row r="85" spans="1:21" s="37" customFormat="1" ht="25.5" customHeight="1">
      <c r="A85" s="72"/>
      <c r="B85" s="99"/>
      <c r="C85" s="100"/>
      <c r="D85" s="101"/>
      <c r="E85" s="102"/>
      <c r="F85" s="103"/>
      <c r="G85" s="104"/>
      <c r="H85" s="105">
        <f>IF($G85="","",INDEX('1. závod'!$A:$BX,$G85+5,INDEX('Základní list'!$B:$B,MATCH($F85,'Základní list'!$A:$A,0),1)))</f>
      </c>
      <c r="I85" s="106">
        <f>IF($G85="","",INDEX('1. závod'!$A:$BX,$G85+5,INDEX('Základní list'!$B:$B,MATCH($F85,'Základní list'!$A:$A,0),1)+1))</f>
      </c>
      <c r="J85" s="104"/>
      <c r="K85" s="104"/>
      <c r="L85" s="105">
        <f>IF($K85="","",INDEX('2. závod'!$A:$BX,$K85+5,INDEX('Základní list'!$B:$B,MATCH($J85,'Základní list'!$A:$A,0),1)))</f>
      </c>
      <c r="M85" s="106">
        <f>IF($K85="","",INDEX('2. závod'!$A:$BX,$K85+5,INDEX('Základní list'!$B:$B,MATCH($J85,'Základní list'!$A:$A,0),1)+1))</f>
      </c>
      <c r="N85" s="65">
        <f t="shared" si="16"/>
      </c>
      <c r="O85" s="107">
        <f t="shared" si="17"/>
      </c>
      <c r="P85" s="108">
        <f t="shared" si="18"/>
      </c>
      <c r="Q85" s="66">
        <f t="shared" si="19"/>
      </c>
      <c r="R85" s="38">
        <f t="shared" si="20"/>
      </c>
      <c r="S85" s="38">
        <f t="shared" si="21"/>
      </c>
      <c r="T85" s="36">
        <f t="shared" si="22"/>
      </c>
      <c r="U85" s="37">
        <f t="shared" si="23"/>
        <v>0</v>
      </c>
    </row>
    <row r="86" spans="1:21" s="37" customFormat="1" ht="25.5" customHeight="1">
      <c r="A86" s="72"/>
      <c r="B86" s="99"/>
      <c r="C86" s="100"/>
      <c r="D86" s="101"/>
      <c r="E86" s="102"/>
      <c r="F86" s="103"/>
      <c r="G86" s="104"/>
      <c r="H86" s="105">
        <f>IF($G86="","",INDEX('1. závod'!$A:$BX,$G86+5,INDEX('Základní list'!$B:$B,MATCH($F86,'Základní list'!$A:$A,0),1)))</f>
      </c>
      <c r="I86" s="106">
        <f>IF($G86="","",INDEX('1. závod'!$A:$BX,$G86+5,INDEX('Základní list'!$B:$B,MATCH($F86,'Základní list'!$A:$A,0),1)+1))</f>
      </c>
      <c r="J86" s="104"/>
      <c r="K86" s="104"/>
      <c r="L86" s="105">
        <f>IF($K86="","",INDEX('2. závod'!$A:$BX,$K86+5,INDEX('Základní list'!$B:$B,MATCH($J86,'Základní list'!$A:$A,0),1)))</f>
      </c>
      <c r="M86" s="106">
        <f>IF($K86="","",INDEX('2. závod'!$A:$BX,$K86+5,INDEX('Základní list'!$B:$B,MATCH($J86,'Základní list'!$A:$A,0),1)+1))</f>
      </c>
      <c r="N86" s="65">
        <f t="shared" si="16"/>
      </c>
      <c r="O86" s="107">
        <f t="shared" si="17"/>
      </c>
      <c r="P86" s="108">
        <f t="shared" si="18"/>
      </c>
      <c r="Q86" s="66">
        <f t="shared" si="19"/>
      </c>
      <c r="R86" s="38">
        <f t="shared" si="20"/>
      </c>
      <c r="S86" s="38">
        <f t="shared" si="21"/>
      </c>
      <c r="T86" s="36">
        <f t="shared" si="22"/>
      </c>
      <c r="U86" s="37">
        <f t="shared" si="23"/>
        <v>0</v>
      </c>
    </row>
    <row r="87" spans="1:21" s="37" customFormat="1" ht="25.5" customHeight="1">
      <c r="A87" s="72"/>
      <c r="B87" s="99"/>
      <c r="C87" s="100"/>
      <c r="D87" s="101"/>
      <c r="E87" s="102"/>
      <c r="F87" s="103"/>
      <c r="G87" s="104"/>
      <c r="H87" s="105">
        <f>IF($G87="","",INDEX('1. závod'!$A:$BX,$G87+5,INDEX('Základní list'!$B:$B,MATCH($F87,'Základní list'!$A:$A,0),1)))</f>
      </c>
      <c r="I87" s="106">
        <f>IF($G87="","",INDEX('1. závod'!$A:$BX,$G87+5,INDEX('Základní list'!$B:$B,MATCH($F87,'Základní list'!$A:$A,0),1)+1))</f>
      </c>
      <c r="J87" s="104"/>
      <c r="K87" s="104"/>
      <c r="L87" s="105">
        <f>IF($K87="","",INDEX('2. závod'!$A:$BX,$K87+5,INDEX('Základní list'!$B:$B,MATCH($J87,'Základní list'!$A:$A,0),1)))</f>
      </c>
      <c r="M87" s="106">
        <f>IF($K87="","",INDEX('2. závod'!$A:$BX,$K87+5,INDEX('Základní list'!$B:$B,MATCH($J87,'Základní list'!$A:$A,0),1)+1))</f>
      </c>
      <c r="N87" s="65">
        <f t="shared" si="16"/>
      </c>
      <c r="O87" s="107">
        <f t="shared" si="17"/>
      </c>
      <c r="P87" s="108">
        <f t="shared" si="18"/>
      </c>
      <c r="Q87" s="66">
        <f t="shared" si="19"/>
      </c>
      <c r="R87" s="38">
        <f t="shared" si="20"/>
      </c>
      <c r="S87" s="38">
        <f t="shared" si="21"/>
      </c>
      <c r="T87" s="36">
        <f t="shared" si="22"/>
      </c>
      <c r="U87" s="37">
        <f t="shared" si="23"/>
        <v>0</v>
      </c>
    </row>
    <row r="88" spans="1:21" s="37" customFormat="1" ht="25.5" customHeight="1">
      <c r="A88" s="72"/>
      <c r="B88" s="99"/>
      <c r="C88" s="100"/>
      <c r="D88" s="101"/>
      <c r="E88" s="102"/>
      <c r="F88" s="103"/>
      <c r="G88" s="104"/>
      <c r="H88" s="105">
        <f>IF($G88="","",INDEX('1. závod'!$A:$BX,$G88+5,INDEX('Základní list'!$B:$B,MATCH($F88,'Základní list'!$A:$A,0),1)))</f>
      </c>
      <c r="I88" s="106">
        <f>IF($G88="","",INDEX('1. závod'!$A:$BX,$G88+5,INDEX('Základní list'!$B:$B,MATCH($F88,'Základní list'!$A:$A,0),1)+1))</f>
      </c>
      <c r="J88" s="104"/>
      <c r="K88" s="104"/>
      <c r="L88" s="105">
        <f>IF($K88="","",INDEX('2. závod'!$A:$BX,$K88+5,INDEX('Základní list'!$B:$B,MATCH($J88,'Základní list'!$A:$A,0),1)))</f>
      </c>
      <c r="M88" s="106">
        <f>IF($K88="","",INDEX('2. závod'!$A:$BX,$K88+5,INDEX('Základní list'!$B:$B,MATCH($J88,'Základní list'!$A:$A,0),1)+1))</f>
      </c>
      <c r="N88" s="65">
        <f t="shared" si="16"/>
      </c>
      <c r="O88" s="107">
        <f t="shared" si="17"/>
      </c>
      <c r="P88" s="108">
        <f t="shared" si="18"/>
      </c>
      <c r="Q88" s="66">
        <f t="shared" si="19"/>
      </c>
      <c r="R88" s="38">
        <f t="shared" si="20"/>
      </c>
      <c r="S88" s="38">
        <f t="shared" si="21"/>
      </c>
      <c r="T88" s="36">
        <f t="shared" si="22"/>
      </c>
      <c r="U88" s="37">
        <f t="shared" si="23"/>
        <v>0</v>
      </c>
    </row>
    <row r="89" spans="1:21" s="37" customFormat="1" ht="25.5" customHeight="1">
      <c r="A89" s="72"/>
      <c r="B89" s="99"/>
      <c r="C89" s="100"/>
      <c r="D89" s="101"/>
      <c r="E89" s="102"/>
      <c r="F89" s="103"/>
      <c r="G89" s="104"/>
      <c r="H89" s="105">
        <f>IF($G89="","",INDEX('1. závod'!$A:$BX,$G89+5,INDEX('Základní list'!$B:$B,MATCH($F89,'Základní list'!$A:$A,0),1)))</f>
      </c>
      <c r="I89" s="106">
        <f>IF($G89="","",INDEX('1. závod'!$A:$BX,$G89+5,INDEX('Základní list'!$B:$B,MATCH($F89,'Základní list'!$A:$A,0),1)+1))</f>
      </c>
      <c r="J89" s="104"/>
      <c r="K89" s="104"/>
      <c r="L89" s="105">
        <f>IF($K89="","",INDEX('2. závod'!$A:$BX,$K89+5,INDEX('Základní list'!$B:$B,MATCH($J89,'Základní list'!$A:$A,0),1)))</f>
      </c>
      <c r="M89" s="106">
        <f>IF($K89="","",INDEX('2. závod'!$A:$BX,$K89+5,INDEX('Základní list'!$B:$B,MATCH($J89,'Základní list'!$A:$A,0),1)+1))</f>
      </c>
      <c r="N89" s="65">
        <f t="shared" si="16"/>
      </c>
      <c r="O89" s="107">
        <f t="shared" si="17"/>
      </c>
      <c r="P89" s="108">
        <f t="shared" si="18"/>
      </c>
      <c r="Q89" s="66">
        <f t="shared" si="19"/>
      </c>
      <c r="R89" s="38">
        <f t="shared" si="20"/>
      </c>
      <c r="S89" s="38">
        <f t="shared" si="21"/>
      </c>
      <c r="T89" s="36">
        <f t="shared" si="22"/>
      </c>
      <c r="U89" s="37">
        <f t="shared" si="23"/>
        <v>0</v>
      </c>
    </row>
    <row r="90" spans="1:21" s="37" customFormat="1" ht="25.5" customHeight="1">
      <c r="A90" s="72"/>
      <c r="B90" s="99"/>
      <c r="C90" s="100"/>
      <c r="D90" s="101"/>
      <c r="E90" s="102"/>
      <c r="F90" s="103"/>
      <c r="G90" s="104"/>
      <c r="H90" s="105">
        <f>IF($G90="","",INDEX('1. závod'!$A:$BX,$G90+5,INDEX('Základní list'!$B:$B,MATCH($F90,'Základní list'!$A:$A,0),1)))</f>
      </c>
      <c r="I90" s="106">
        <f>IF($G90="","",INDEX('1. závod'!$A:$BX,$G90+5,INDEX('Základní list'!$B:$B,MATCH($F90,'Základní list'!$A:$A,0),1)+1))</f>
      </c>
      <c r="J90" s="104"/>
      <c r="K90" s="104"/>
      <c r="L90" s="105">
        <f>IF($K90="","",INDEX('2. závod'!$A:$BX,$K90+5,INDEX('Základní list'!$B:$B,MATCH($J90,'Základní list'!$A:$A,0),1)))</f>
      </c>
      <c r="M90" s="106">
        <f>IF($K90="","",INDEX('2. závod'!$A:$BX,$K90+5,INDEX('Základní list'!$B:$B,MATCH($J90,'Základní list'!$A:$A,0),1)+1))</f>
      </c>
      <c r="N90" s="65">
        <f t="shared" si="16"/>
      </c>
      <c r="O90" s="107">
        <f t="shared" si="17"/>
      </c>
      <c r="P90" s="108">
        <f t="shared" si="18"/>
      </c>
      <c r="Q90" s="66">
        <f t="shared" si="19"/>
      </c>
      <c r="R90" s="38">
        <f t="shared" si="20"/>
      </c>
      <c r="S90" s="38">
        <f t="shared" si="21"/>
      </c>
      <c r="T90" s="36">
        <f t="shared" si="22"/>
      </c>
      <c r="U90" s="37">
        <f t="shared" si="23"/>
        <v>0</v>
      </c>
    </row>
    <row r="91" spans="1:21" s="37" customFormat="1" ht="25.5" customHeight="1">
      <c r="A91" s="72"/>
      <c r="B91" s="99"/>
      <c r="C91" s="100"/>
      <c r="D91" s="101"/>
      <c r="E91" s="102"/>
      <c r="F91" s="103"/>
      <c r="G91" s="104"/>
      <c r="H91" s="105">
        <f>IF($G91="","",INDEX('1. závod'!$A:$BX,$G91+5,INDEX('Základní list'!$B:$B,MATCH($F91,'Základní list'!$A:$A,0),1)))</f>
      </c>
      <c r="I91" s="106">
        <f>IF($G91="","",INDEX('1. závod'!$A:$BX,$G91+5,INDEX('Základní list'!$B:$B,MATCH($F91,'Základní list'!$A:$A,0),1)+1))</f>
      </c>
      <c r="J91" s="104"/>
      <c r="K91" s="104"/>
      <c r="L91" s="105">
        <f>IF($K91="","",INDEX('2. závod'!$A:$BX,$K91+5,INDEX('Základní list'!$B:$B,MATCH($J91,'Základní list'!$A:$A,0),1)))</f>
      </c>
      <c r="M91" s="106">
        <f>IF($K91="","",INDEX('2. závod'!$A:$BX,$K91+5,INDEX('Základní list'!$B:$B,MATCH($J91,'Základní list'!$A:$A,0),1)+1))</f>
      </c>
      <c r="N91" s="65">
        <f t="shared" si="16"/>
      </c>
      <c r="O91" s="107">
        <f t="shared" si="17"/>
      </c>
      <c r="P91" s="108">
        <f t="shared" si="18"/>
      </c>
      <c r="Q91" s="66">
        <f t="shared" si="19"/>
      </c>
      <c r="R91" s="38">
        <f t="shared" si="20"/>
      </c>
      <c r="S91" s="38">
        <f t="shared" si="21"/>
      </c>
      <c r="T91" s="36">
        <f t="shared" si="22"/>
      </c>
      <c r="U91" s="37">
        <f t="shared" si="23"/>
        <v>0</v>
      </c>
    </row>
    <row r="92" spans="1:21" s="37" customFormat="1" ht="25.5" customHeight="1">
      <c r="A92" s="72"/>
      <c r="B92" s="99"/>
      <c r="C92" s="100"/>
      <c r="D92" s="101"/>
      <c r="E92" s="102"/>
      <c r="F92" s="103"/>
      <c r="G92" s="104"/>
      <c r="H92" s="105">
        <f>IF($G92="","",INDEX('1. závod'!$A:$BX,$G92+5,INDEX('Základní list'!$B:$B,MATCH($F92,'Základní list'!$A:$A,0),1)))</f>
      </c>
      <c r="I92" s="106">
        <f>IF($G92="","",INDEX('1. závod'!$A:$BX,$G92+5,INDEX('Základní list'!$B:$B,MATCH($F92,'Základní list'!$A:$A,0),1)+1))</f>
      </c>
      <c r="J92" s="104"/>
      <c r="K92" s="104"/>
      <c r="L92" s="105">
        <f>IF($K92="","",INDEX('2. závod'!$A:$BX,$K92+5,INDEX('Základní list'!$B:$B,MATCH($J92,'Základní list'!$A:$A,0),1)))</f>
      </c>
      <c r="M92" s="106">
        <f>IF($K92="","",INDEX('2. závod'!$A:$BX,$K92+5,INDEX('Základní list'!$B:$B,MATCH($J92,'Základní list'!$A:$A,0),1)+1))</f>
      </c>
      <c r="N92" s="65">
        <f t="shared" si="16"/>
      </c>
      <c r="O92" s="107">
        <f t="shared" si="17"/>
      </c>
      <c r="P92" s="108">
        <f t="shared" si="18"/>
      </c>
      <c r="Q92" s="66">
        <f t="shared" si="19"/>
      </c>
      <c r="R92" s="38">
        <f t="shared" si="20"/>
      </c>
      <c r="S92" s="38">
        <f t="shared" si="21"/>
      </c>
      <c r="T92" s="36">
        <f t="shared" si="22"/>
      </c>
      <c r="U92" s="37">
        <f t="shared" si="23"/>
        <v>0</v>
      </c>
    </row>
    <row r="93" spans="1:21" s="37" customFormat="1" ht="25.5" customHeight="1">
      <c r="A93" s="72"/>
      <c r="B93" s="99"/>
      <c r="C93" s="100"/>
      <c r="D93" s="101"/>
      <c r="E93" s="102"/>
      <c r="F93" s="103"/>
      <c r="G93" s="104"/>
      <c r="H93" s="105">
        <f>IF($G93="","",INDEX('1. závod'!$A:$BX,$G93+5,INDEX('Základní list'!$B:$B,MATCH($F93,'Základní list'!$A:$A,0),1)))</f>
      </c>
      <c r="I93" s="106">
        <f>IF($G93="","",INDEX('1. závod'!$A:$BX,$G93+5,INDEX('Základní list'!$B:$B,MATCH($F93,'Základní list'!$A:$A,0),1)+1))</f>
      </c>
      <c r="J93" s="104"/>
      <c r="K93" s="104"/>
      <c r="L93" s="105">
        <f>IF($K93="","",INDEX('2. závod'!$A:$BX,$K93+5,INDEX('Základní list'!$B:$B,MATCH($J93,'Základní list'!$A:$A,0),1)))</f>
      </c>
      <c r="M93" s="106">
        <f>IF($K93="","",INDEX('2. závod'!$A:$BX,$K93+5,INDEX('Základní list'!$B:$B,MATCH($J93,'Základní list'!$A:$A,0),1)+1))</f>
      </c>
      <c r="N93" s="65">
        <f t="shared" si="16"/>
      </c>
      <c r="O93" s="107">
        <f t="shared" si="17"/>
      </c>
      <c r="P93" s="108">
        <f t="shared" si="18"/>
      </c>
      <c r="Q93" s="66">
        <f t="shared" si="19"/>
      </c>
      <c r="R93" s="38">
        <f t="shared" si="20"/>
      </c>
      <c r="S93" s="38">
        <f t="shared" si="21"/>
      </c>
      <c r="T93" s="36">
        <f t="shared" si="22"/>
      </c>
      <c r="U93" s="37">
        <f t="shared" si="23"/>
        <v>0</v>
      </c>
    </row>
    <row r="94" spans="1:21" s="37" customFormat="1" ht="25.5" customHeight="1">
      <c r="A94" s="72"/>
      <c r="B94" s="99"/>
      <c r="C94" s="100"/>
      <c r="D94" s="101"/>
      <c r="E94" s="102"/>
      <c r="F94" s="103"/>
      <c r="G94" s="104"/>
      <c r="H94" s="105">
        <f>IF($G94="","",INDEX('1. závod'!$A:$BX,$G94+5,INDEX('Základní list'!$B:$B,MATCH($F94,'Základní list'!$A:$A,0),1)))</f>
      </c>
      <c r="I94" s="106">
        <f>IF($G94="","",INDEX('1. závod'!$A:$BX,$G94+5,INDEX('Základní list'!$B:$B,MATCH($F94,'Základní list'!$A:$A,0),1)+1))</f>
      </c>
      <c r="J94" s="104"/>
      <c r="K94" s="104"/>
      <c r="L94" s="105">
        <f>IF($K94="","",INDEX('2. závod'!$A:$BX,$K94+5,INDEX('Základní list'!$B:$B,MATCH($J94,'Základní list'!$A:$A,0),1)))</f>
      </c>
      <c r="M94" s="106">
        <f>IF($K94="","",INDEX('2. závod'!$A:$BX,$K94+5,INDEX('Základní list'!$B:$B,MATCH($J94,'Základní list'!$A:$A,0),1)+1))</f>
      </c>
      <c r="N94" s="65">
        <f t="shared" si="16"/>
      </c>
      <c r="O94" s="107">
        <f t="shared" si="17"/>
      </c>
      <c r="P94" s="108">
        <f t="shared" si="18"/>
      </c>
      <c r="Q94" s="66">
        <f t="shared" si="19"/>
      </c>
      <c r="R94" s="38">
        <f t="shared" si="20"/>
      </c>
      <c r="S94" s="38">
        <f t="shared" si="21"/>
      </c>
      <c r="T94" s="36">
        <f t="shared" si="22"/>
      </c>
      <c r="U94" s="37">
        <f t="shared" si="23"/>
        <v>0</v>
      </c>
    </row>
    <row r="95" spans="1:21" s="37" customFormat="1" ht="25.5" customHeight="1">
      <c r="A95" s="72"/>
      <c r="B95" s="99"/>
      <c r="C95" s="100"/>
      <c r="D95" s="101"/>
      <c r="E95" s="102"/>
      <c r="F95" s="103"/>
      <c r="G95" s="104"/>
      <c r="H95" s="105">
        <f>IF($G95="","",INDEX('1. závod'!$A:$BX,$G95+5,INDEX('Základní list'!$B:$B,MATCH($F95,'Základní list'!$A:$A,0),1)))</f>
      </c>
      <c r="I95" s="106">
        <f>IF($G95="","",INDEX('1. závod'!$A:$BX,$G95+5,INDEX('Základní list'!$B:$B,MATCH($F95,'Základní list'!$A:$A,0),1)+1))</f>
      </c>
      <c r="J95" s="104"/>
      <c r="K95" s="104"/>
      <c r="L95" s="105">
        <f>IF($K95="","",INDEX('2. závod'!$A:$BX,$K95+5,INDEX('Základní list'!$B:$B,MATCH($J95,'Základní list'!$A:$A,0),1)))</f>
      </c>
      <c r="M95" s="106">
        <f>IF($K95="","",INDEX('2. závod'!$A:$BX,$K95+5,INDEX('Základní list'!$B:$B,MATCH($J95,'Základní list'!$A:$A,0),1)+1))</f>
      </c>
      <c r="N95" s="65">
        <f t="shared" si="16"/>
      </c>
      <c r="O95" s="107">
        <f t="shared" si="17"/>
      </c>
      <c r="P95" s="108">
        <f t="shared" si="18"/>
      </c>
      <c r="Q95" s="66">
        <f t="shared" si="19"/>
      </c>
      <c r="R95" s="38">
        <f t="shared" si="20"/>
      </c>
      <c r="S95" s="38">
        <f t="shared" si="21"/>
      </c>
      <c r="T95" s="36">
        <f t="shared" si="22"/>
      </c>
      <c r="U95" s="37">
        <f t="shared" si="23"/>
        <v>0</v>
      </c>
    </row>
    <row r="96" spans="1:21" s="37" customFormat="1" ht="25.5" customHeight="1">
      <c r="A96" s="72"/>
      <c r="B96" s="99"/>
      <c r="C96" s="100"/>
      <c r="D96" s="101"/>
      <c r="E96" s="102"/>
      <c r="F96" s="103"/>
      <c r="G96" s="104"/>
      <c r="H96" s="105">
        <f>IF($G96="","",INDEX('1. závod'!$A:$BX,$G96+5,INDEX('Základní list'!$B:$B,MATCH($F96,'Základní list'!$A:$A,0),1)))</f>
      </c>
      <c r="I96" s="106">
        <f>IF($G96="","",INDEX('1. závod'!$A:$BX,$G96+5,INDEX('Základní list'!$B:$B,MATCH($F96,'Základní list'!$A:$A,0),1)+1))</f>
      </c>
      <c r="J96" s="104"/>
      <c r="K96" s="104"/>
      <c r="L96" s="105">
        <f>IF($K96="","",INDEX('2. závod'!$A:$BX,$K96+5,INDEX('Základní list'!$B:$B,MATCH($J96,'Základní list'!$A:$A,0),1)))</f>
      </c>
      <c r="M96" s="106">
        <f>IF($K96="","",INDEX('2. závod'!$A:$BX,$K96+5,INDEX('Základní list'!$B:$B,MATCH($J96,'Základní list'!$A:$A,0),1)+1))</f>
      </c>
      <c r="N96" s="65">
        <f t="shared" si="16"/>
      </c>
      <c r="O96" s="107">
        <f t="shared" si="17"/>
      </c>
      <c r="P96" s="108">
        <f t="shared" si="18"/>
      </c>
      <c r="Q96" s="66">
        <f t="shared" si="19"/>
      </c>
      <c r="R96" s="38">
        <f t="shared" si="20"/>
      </c>
      <c r="S96" s="38">
        <f t="shared" si="21"/>
      </c>
      <c r="T96" s="36">
        <f t="shared" si="22"/>
      </c>
      <c r="U96" s="37">
        <f t="shared" si="23"/>
        <v>0</v>
      </c>
    </row>
    <row r="97" spans="1:21" s="37" customFormat="1" ht="25.5" customHeight="1">
      <c r="A97" s="72"/>
      <c r="B97" s="99"/>
      <c r="C97" s="100"/>
      <c r="D97" s="101"/>
      <c r="E97" s="102"/>
      <c r="F97" s="103"/>
      <c r="G97" s="104"/>
      <c r="H97" s="105">
        <f>IF($G97="","",INDEX('1. závod'!$A:$BX,$G97+5,INDEX('Základní list'!$B:$B,MATCH($F97,'Základní list'!$A:$A,0),1)))</f>
      </c>
      <c r="I97" s="106">
        <f>IF($G97="","",INDEX('1. závod'!$A:$BX,$G97+5,INDEX('Základní list'!$B:$B,MATCH($F97,'Základní list'!$A:$A,0),1)+1))</f>
      </c>
      <c r="J97" s="104"/>
      <c r="K97" s="104"/>
      <c r="L97" s="105">
        <f>IF($K97="","",INDEX('2. závod'!$A:$BX,$K97+5,INDEX('Základní list'!$B:$B,MATCH($J97,'Základní list'!$A:$A,0),1)))</f>
      </c>
      <c r="M97" s="106">
        <f>IF($K97="","",INDEX('2. závod'!$A:$BX,$K97+5,INDEX('Základní list'!$B:$B,MATCH($J97,'Základní list'!$A:$A,0),1)+1))</f>
      </c>
      <c r="N97" s="65">
        <f t="shared" si="16"/>
      </c>
      <c r="O97" s="107">
        <f t="shared" si="17"/>
      </c>
      <c r="P97" s="108">
        <f t="shared" si="18"/>
      </c>
      <c r="Q97" s="66">
        <f t="shared" si="19"/>
      </c>
      <c r="R97" s="38">
        <f t="shared" si="20"/>
      </c>
      <c r="S97" s="38">
        <f t="shared" si="21"/>
      </c>
      <c r="T97" s="36">
        <f t="shared" si="22"/>
      </c>
      <c r="U97" s="37">
        <f t="shared" si="23"/>
        <v>0</v>
      </c>
    </row>
    <row r="98" spans="1:21" s="37" customFormat="1" ht="25.5" customHeight="1">
      <c r="A98" s="72"/>
      <c r="B98" s="99"/>
      <c r="C98" s="100"/>
      <c r="D98" s="101"/>
      <c r="E98" s="102"/>
      <c r="F98" s="103"/>
      <c r="G98" s="104"/>
      <c r="H98" s="105">
        <f>IF($G98="","",INDEX('1. závod'!$A:$BX,$G98+5,INDEX('Základní list'!$B:$B,MATCH($F98,'Základní list'!$A:$A,0),1)))</f>
      </c>
      <c r="I98" s="106">
        <f>IF($G98="","",INDEX('1. závod'!$A:$BX,$G98+5,INDEX('Základní list'!$B:$B,MATCH($F98,'Základní list'!$A:$A,0),1)+1))</f>
      </c>
      <c r="J98" s="104"/>
      <c r="K98" s="104"/>
      <c r="L98" s="105">
        <f>IF($K98="","",INDEX('2. závod'!$A:$BX,$K98+5,INDEX('Základní list'!$B:$B,MATCH($J98,'Základní list'!$A:$A,0),1)))</f>
      </c>
      <c r="M98" s="106">
        <f>IF($K98="","",INDEX('2. závod'!$A:$BX,$K98+5,INDEX('Základní list'!$B:$B,MATCH($J98,'Základní list'!$A:$A,0),1)+1))</f>
      </c>
      <c r="N98" s="65">
        <f t="shared" si="16"/>
      </c>
      <c r="O98" s="107">
        <f t="shared" si="17"/>
      </c>
      <c r="P98" s="108">
        <f t="shared" si="18"/>
      </c>
      <c r="Q98" s="66">
        <f t="shared" si="19"/>
      </c>
      <c r="R98" s="38">
        <f t="shared" si="20"/>
      </c>
      <c r="S98" s="38">
        <f t="shared" si="21"/>
      </c>
      <c r="T98" s="36">
        <f t="shared" si="22"/>
      </c>
      <c r="U98" s="37">
        <f t="shared" si="23"/>
        <v>0</v>
      </c>
    </row>
    <row r="99" spans="1:21" s="37" customFormat="1" ht="25.5" customHeight="1">
      <c r="A99" s="115"/>
      <c r="B99" s="99"/>
      <c r="C99" s="100"/>
      <c r="D99" s="101"/>
      <c r="E99" s="102"/>
      <c r="F99" s="103"/>
      <c r="G99" s="104"/>
      <c r="H99" s="105">
        <f>IF($G99="","",INDEX('1. závod'!$A:$BX,$G99+5,INDEX('Základní list'!$B:$B,MATCH($F99,'Základní list'!$A:$A,0),1)))</f>
      </c>
      <c r="I99" s="106">
        <f>IF($G99="","",INDEX('1. závod'!$A:$BX,$G99+5,INDEX('Základní list'!$B:$B,MATCH($F99,'Základní list'!$A:$A,0),1)+1))</f>
      </c>
      <c r="J99" s="104"/>
      <c r="K99" s="104"/>
      <c r="L99" s="105">
        <f>IF($K99="","",INDEX('2. závod'!$A:$BX,$K99+5,INDEX('Základní list'!$B:$B,MATCH($J99,'Základní list'!$A:$A,0),1)))</f>
      </c>
      <c r="M99" s="106">
        <f>IF($K99="","",INDEX('2. závod'!$A:$BX,$K99+5,INDEX('Základní list'!$B:$B,MATCH($J99,'Základní list'!$A:$A,0),1)+1))</f>
      </c>
      <c r="N99" s="65">
        <f t="shared" si="16"/>
      </c>
      <c r="O99" s="107">
        <f t="shared" si="17"/>
      </c>
      <c r="P99" s="108">
        <f t="shared" si="18"/>
      </c>
      <c r="Q99" s="66">
        <f t="shared" si="19"/>
      </c>
      <c r="R99" s="38">
        <f t="shared" si="20"/>
      </c>
      <c r="S99" s="38">
        <f t="shared" si="21"/>
      </c>
      <c r="T99" s="36">
        <f t="shared" si="22"/>
      </c>
      <c r="U99" s="37">
        <f t="shared" si="23"/>
        <v>0</v>
      </c>
    </row>
    <row r="100" spans="1:21" s="37" customFormat="1" ht="25.5" customHeight="1">
      <c r="A100" s="72"/>
      <c r="B100" s="99"/>
      <c r="C100" s="100"/>
      <c r="D100" s="101"/>
      <c r="E100" s="102"/>
      <c r="F100" s="103"/>
      <c r="G100" s="104"/>
      <c r="H100" s="105">
        <f>IF($G100="","",INDEX('1. závod'!$A:$BX,$G100+5,INDEX('Základní list'!$B:$B,MATCH($F100,'Základní list'!$A:$A,0),1)))</f>
      </c>
      <c r="I100" s="106">
        <f>IF($G100="","",INDEX('1. závod'!$A:$BX,$G100+5,INDEX('Základní list'!$B:$B,MATCH($F100,'Základní list'!$A:$A,0),1)+1))</f>
      </c>
      <c r="J100" s="104"/>
      <c r="K100" s="104"/>
      <c r="L100" s="105">
        <f>IF($K100="","",INDEX('2. závod'!$A:$BX,$K100+5,INDEX('Základní list'!$B:$B,MATCH($J100,'Základní list'!$A:$A,0),1)))</f>
      </c>
      <c r="M100" s="106">
        <f>IF($K100="","",INDEX('2. závod'!$A:$BX,$K100+5,INDEX('Základní list'!$B:$B,MATCH($J100,'Základní list'!$A:$A,0),1)+1))</f>
      </c>
      <c r="N100" s="65">
        <f t="shared" si="16"/>
      </c>
      <c r="O100" s="107">
        <f t="shared" si="17"/>
      </c>
      <c r="P100" s="108">
        <f t="shared" si="18"/>
      </c>
      <c r="Q100" s="66">
        <f t="shared" si="19"/>
      </c>
      <c r="R100" s="38">
        <f t="shared" si="20"/>
      </c>
      <c r="S100" s="38">
        <f t="shared" si="21"/>
      </c>
      <c r="T100" s="36">
        <f t="shared" si="22"/>
      </c>
      <c r="U100" s="37">
        <f t="shared" si="23"/>
        <v>0</v>
      </c>
    </row>
    <row r="101" spans="1:21" s="37" customFormat="1" ht="25.5" customHeight="1">
      <c r="A101" s="72"/>
      <c r="B101" s="99"/>
      <c r="C101" s="100"/>
      <c r="D101" s="101"/>
      <c r="E101" s="102"/>
      <c r="F101" s="103"/>
      <c r="G101" s="104"/>
      <c r="H101" s="105">
        <f>IF($G101="","",INDEX('1. závod'!$A:$BX,$G101+5,INDEX('Základní list'!$B:$B,MATCH($F101,'Základní list'!$A:$A,0),1)))</f>
      </c>
      <c r="I101" s="106">
        <f>IF($G101="","",INDEX('1. závod'!$A:$BX,$G101+5,INDEX('Základní list'!$B:$B,MATCH($F101,'Základní list'!$A:$A,0),1)+1))</f>
      </c>
      <c r="J101" s="104"/>
      <c r="K101" s="104"/>
      <c r="L101" s="105">
        <f>IF($K101="","",INDEX('2. závod'!$A:$BX,$K101+5,INDEX('Základní list'!$B:$B,MATCH($J101,'Základní list'!$A:$A,0),1)))</f>
      </c>
      <c r="M101" s="106">
        <f>IF($K101="","",INDEX('2. závod'!$A:$BX,$K101+5,INDEX('Základní list'!$B:$B,MATCH($J101,'Základní list'!$A:$A,0),1)+1))</f>
      </c>
      <c r="N101" s="65">
        <f t="shared" si="16"/>
      </c>
      <c r="O101" s="107">
        <f t="shared" si="17"/>
      </c>
      <c r="P101" s="108">
        <f t="shared" si="18"/>
      </c>
      <c r="Q101" s="66">
        <f t="shared" si="19"/>
      </c>
      <c r="R101" s="38">
        <f t="shared" si="20"/>
      </c>
      <c r="S101" s="38">
        <f t="shared" si="21"/>
      </c>
      <c r="T101" s="36">
        <f t="shared" si="22"/>
      </c>
      <c r="U101" s="37">
        <f t="shared" si="23"/>
        <v>0</v>
      </c>
    </row>
    <row r="102" spans="1:21" s="37" customFormat="1" ht="25.5" customHeight="1">
      <c r="A102" s="72"/>
      <c r="B102" s="99"/>
      <c r="C102" s="100"/>
      <c r="D102" s="101"/>
      <c r="E102" s="102"/>
      <c r="F102" s="103"/>
      <c r="G102" s="104"/>
      <c r="H102" s="105">
        <f>IF($G102="","",INDEX('1. závod'!$A:$BX,$G102+5,INDEX('Základní list'!$B:$B,MATCH($F102,'Základní list'!$A:$A,0),1)))</f>
      </c>
      <c r="I102" s="106">
        <f>IF($G102="","",INDEX('1. závod'!$A:$BX,$G102+5,INDEX('Základní list'!$B:$B,MATCH($F102,'Základní list'!$A:$A,0),1)+1))</f>
      </c>
      <c r="J102" s="104"/>
      <c r="K102" s="104"/>
      <c r="L102" s="105">
        <f>IF($K102="","",INDEX('2. závod'!$A:$BX,$K102+5,INDEX('Základní list'!$B:$B,MATCH($J102,'Základní list'!$A:$A,0),1)))</f>
      </c>
      <c r="M102" s="106">
        <f>IF($K102="","",INDEX('2. závod'!$A:$BX,$K102+5,INDEX('Základní list'!$B:$B,MATCH($J102,'Základní list'!$A:$A,0),1)+1))</f>
      </c>
      <c r="N102" s="65">
        <f t="shared" si="16"/>
      </c>
      <c r="O102" s="107">
        <f t="shared" si="17"/>
      </c>
      <c r="P102" s="108">
        <f t="shared" si="18"/>
      </c>
      <c r="Q102" s="66">
        <f t="shared" si="19"/>
      </c>
      <c r="R102" s="38">
        <f t="shared" si="20"/>
      </c>
      <c r="S102" s="38">
        <f t="shared" si="21"/>
      </c>
      <c r="T102" s="36">
        <f t="shared" si="22"/>
      </c>
      <c r="U102" s="37">
        <f t="shared" si="23"/>
        <v>0</v>
      </c>
    </row>
    <row r="103" spans="1:21" s="37" customFormat="1" ht="25.5" customHeight="1">
      <c r="A103" s="72"/>
      <c r="B103" s="99"/>
      <c r="C103" s="100"/>
      <c r="D103" s="101"/>
      <c r="E103" s="102"/>
      <c r="F103" s="103"/>
      <c r="G103" s="104"/>
      <c r="H103" s="105">
        <f>IF($G103="","",INDEX('1. závod'!$A:$BX,$G103+5,INDEX('Základní list'!$B:$B,MATCH($F103,'Základní list'!$A:$A,0),1)))</f>
      </c>
      <c r="I103" s="106">
        <f>IF($G103="","",INDEX('1. závod'!$A:$BX,$G103+5,INDEX('Základní list'!$B:$B,MATCH($F103,'Základní list'!$A:$A,0),1)+1))</f>
      </c>
      <c r="J103" s="104"/>
      <c r="K103" s="104"/>
      <c r="L103" s="105">
        <f>IF($K103="","",INDEX('2. závod'!$A:$BX,$K103+5,INDEX('Základní list'!$B:$B,MATCH($J103,'Základní list'!$A:$A,0),1)))</f>
      </c>
      <c r="M103" s="106">
        <f>IF($K103="","",INDEX('2. závod'!$A:$BX,$K103+5,INDEX('Základní list'!$B:$B,MATCH($J103,'Základní list'!$A:$A,0),1)+1))</f>
      </c>
      <c r="N103" s="65">
        <f t="shared" si="16"/>
      </c>
      <c r="O103" s="107">
        <f t="shared" si="17"/>
      </c>
      <c r="P103" s="108">
        <f t="shared" si="18"/>
      </c>
      <c r="Q103" s="66">
        <f t="shared" si="19"/>
      </c>
      <c r="R103" s="38">
        <f t="shared" si="20"/>
      </c>
      <c r="S103" s="38">
        <f t="shared" si="21"/>
      </c>
      <c r="T103" s="36">
        <f t="shared" si="22"/>
      </c>
      <c r="U103" s="37">
        <f t="shared" si="23"/>
        <v>0</v>
      </c>
    </row>
    <row r="104" spans="1:21" s="37" customFormat="1" ht="25.5" customHeight="1">
      <c r="A104" s="72"/>
      <c r="B104" s="99"/>
      <c r="C104" s="100"/>
      <c r="D104" s="101"/>
      <c r="E104" s="102"/>
      <c r="F104" s="103"/>
      <c r="G104" s="104"/>
      <c r="H104" s="105">
        <f>IF($G104="","",INDEX('1. závod'!$A:$BX,$G104+5,INDEX('Základní list'!$B:$B,MATCH($F104,'Základní list'!$A:$A,0),1)))</f>
      </c>
      <c r="I104" s="106">
        <f>IF($G104="","",INDEX('1. závod'!$A:$BX,$G104+5,INDEX('Základní list'!$B:$B,MATCH($F104,'Základní list'!$A:$A,0),1)+1))</f>
      </c>
      <c r="J104" s="104"/>
      <c r="K104" s="104"/>
      <c r="L104" s="105">
        <f>IF($K104="","",INDEX('2. závod'!$A:$BX,$K104+5,INDEX('Základní list'!$B:$B,MATCH($J104,'Základní list'!$A:$A,0),1)))</f>
      </c>
      <c r="M104" s="106">
        <f>IF($K104="","",INDEX('2. závod'!$A:$BX,$K104+5,INDEX('Základní list'!$B:$B,MATCH($J104,'Základní list'!$A:$A,0),1)+1))</f>
      </c>
      <c r="N104" s="65">
        <f t="shared" si="16"/>
      </c>
      <c r="O104" s="107">
        <f t="shared" si="17"/>
      </c>
      <c r="P104" s="108">
        <f t="shared" si="18"/>
      </c>
      <c r="Q104" s="66">
        <f t="shared" si="19"/>
      </c>
      <c r="R104" s="38">
        <f t="shared" si="20"/>
      </c>
      <c r="S104" s="38">
        <f t="shared" si="21"/>
      </c>
      <c r="T104" s="36">
        <f t="shared" si="22"/>
      </c>
      <c r="U104" s="37">
        <f t="shared" si="23"/>
        <v>0</v>
      </c>
    </row>
    <row r="105" spans="1:21" s="37" customFormat="1" ht="25.5" customHeight="1">
      <c r="A105" s="72"/>
      <c r="B105" s="99"/>
      <c r="C105" s="100"/>
      <c r="D105" s="101"/>
      <c r="E105" s="102"/>
      <c r="F105" s="103"/>
      <c r="G105" s="104"/>
      <c r="H105" s="105">
        <f>IF($G105="","",INDEX('1. závod'!$A:$BX,$G105+5,INDEX('Základní list'!$B:$B,MATCH($F105,'Základní list'!$A:$A,0),1)))</f>
      </c>
      <c r="I105" s="106">
        <f>IF($G105="","",INDEX('1. závod'!$A:$BX,$G105+5,INDEX('Základní list'!$B:$B,MATCH($F105,'Základní list'!$A:$A,0),1)+1))</f>
      </c>
      <c r="J105" s="104"/>
      <c r="K105" s="104"/>
      <c r="L105" s="105">
        <f>IF($K105="","",INDEX('2. závod'!$A:$BX,$K105+5,INDEX('Základní list'!$B:$B,MATCH($J105,'Základní list'!$A:$A,0),1)))</f>
      </c>
      <c r="M105" s="106">
        <f>IF($K105="","",INDEX('2. závod'!$A:$BX,$K105+5,INDEX('Základní list'!$B:$B,MATCH($J105,'Základní list'!$A:$A,0),1)+1))</f>
      </c>
      <c r="N105" s="65">
        <f>IF(ISBLANK($C105),"",COUNT(I105,M105))</f>
      </c>
      <c r="O105" s="107">
        <f t="shared" si="17"/>
      </c>
      <c r="P105" s="108">
        <f t="shared" si="18"/>
      </c>
      <c r="Q105" s="66">
        <f t="shared" si="19"/>
      </c>
      <c r="R105" s="38">
        <f t="shared" si="20"/>
      </c>
      <c r="S105" s="38">
        <f t="shared" si="21"/>
      </c>
      <c r="T105" s="36">
        <f t="shared" si="22"/>
      </c>
      <c r="U105" s="37">
        <f t="shared" si="23"/>
        <v>0</v>
      </c>
    </row>
    <row r="106" spans="1:21" s="37" customFormat="1" ht="25.5" customHeight="1">
      <c r="A106" s="72"/>
      <c r="B106" s="99"/>
      <c r="C106" s="100"/>
      <c r="D106" s="101"/>
      <c r="E106" s="102"/>
      <c r="F106" s="103"/>
      <c r="G106" s="104"/>
      <c r="H106" s="105">
        <f>IF($G106="","",INDEX('1. závod'!$A:$BX,$G106+5,INDEX('Základní list'!$B:$B,MATCH($F106,'Základní list'!$A:$A,0),1)))</f>
      </c>
      <c r="I106" s="106">
        <f>IF($G106="","",INDEX('1. závod'!$A:$BX,$G106+5,INDEX('Základní list'!$B:$B,MATCH($F106,'Základní list'!$A:$A,0),1)+1))</f>
      </c>
      <c r="J106" s="104"/>
      <c r="K106" s="104"/>
      <c r="L106" s="105">
        <f>IF($K106="","",INDEX('2. závod'!$A:$BX,$K106+5,INDEX('Základní list'!$B:$B,MATCH($J106,'Základní list'!$A:$A,0),1)))</f>
      </c>
      <c r="M106" s="106">
        <f>IF($K106="","",INDEX('2. závod'!$A:$BX,$K106+5,INDEX('Základní list'!$B:$B,MATCH($J106,'Základní list'!$A:$A,0),1)+1))</f>
      </c>
      <c r="N106" s="65">
        <f>IF(ISBLANK($C106),"",COUNT(I106,M106))</f>
      </c>
      <c r="O106" s="107">
        <f t="shared" si="17"/>
      </c>
      <c r="P106" s="108">
        <f t="shared" si="18"/>
      </c>
      <c r="Q106" s="66">
        <f t="shared" si="19"/>
      </c>
      <c r="R106" s="38">
        <f t="shared" si="20"/>
      </c>
      <c r="S106" s="38">
        <f t="shared" si="21"/>
      </c>
      <c r="T106" s="36">
        <f t="shared" si="22"/>
      </c>
      <c r="U106" s="37">
        <f t="shared" si="23"/>
        <v>0</v>
      </c>
    </row>
    <row r="107" spans="1:21" s="37" customFormat="1" ht="25.5" customHeight="1">
      <c r="A107" s="72"/>
      <c r="B107" s="99"/>
      <c r="C107" s="100"/>
      <c r="D107" s="101"/>
      <c r="E107" s="102"/>
      <c r="F107" s="103"/>
      <c r="G107" s="104"/>
      <c r="H107" s="105">
        <f>IF($G107="","",INDEX('1. závod'!$A:$BX,$G107+5,INDEX('Základní list'!$B:$B,MATCH($F107,'Základní list'!$A:$A,0),1)))</f>
      </c>
      <c r="I107" s="106">
        <f>IF($G107="","",INDEX('1. závod'!$A:$BX,$G107+5,INDEX('Základní list'!$B:$B,MATCH($F107,'Základní list'!$A:$A,0),1)+1))</f>
      </c>
      <c r="J107" s="104"/>
      <c r="K107" s="104"/>
      <c r="L107" s="105">
        <f>IF($K107="","",INDEX('2. závod'!$A:$BX,$K107+5,INDEX('Základní list'!$B:$B,MATCH($J107,'Základní list'!$A:$A,0),1)))</f>
      </c>
      <c r="M107" s="106">
        <f>IF($K107="","",INDEX('2. závod'!$A:$BX,$K107+5,INDEX('Základní list'!$B:$B,MATCH($J107,'Základní list'!$A:$A,0),1)+1))</f>
      </c>
      <c r="N107" s="65">
        <f>IF(ISBLANK($C107),"",COUNT(I107,M107))</f>
      </c>
      <c r="O107" s="107">
        <f t="shared" si="17"/>
      </c>
      <c r="P107" s="108">
        <f t="shared" si="18"/>
      </c>
      <c r="Q107" s="66">
        <f t="shared" si="19"/>
      </c>
      <c r="R107" s="38">
        <f t="shared" si="20"/>
      </c>
      <c r="S107" s="38">
        <f t="shared" si="21"/>
      </c>
      <c r="T107" s="36">
        <f t="shared" si="22"/>
      </c>
      <c r="U107" s="37">
        <f t="shared" si="23"/>
        <v>0</v>
      </c>
    </row>
    <row r="108" spans="1:21" s="37" customFormat="1" ht="25.5" customHeight="1">
      <c r="A108" s="72"/>
      <c r="B108" s="99"/>
      <c r="C108" s="100"/>
      <c r="D108" s="101"/>
      <c r="E108" s="102"/>
      <c r="F108" s="103"/>
      <c r="G108" s="104"/>
      <c r="H108" s="105">
        <f>IF($G108="","",INDEX('1. závod'!$A:$BX,$G108+5,INDEX('Základní list'!$B:$B,MATCH($F108,'Základní list'!$A:$A,0),1)))</f>
      </c>
      <c r="I108" s="106">
        <f>IF($G108="","",INDEX('1. závod'!$A:$BX,$G108+5,INDEX('Základní list'!$B:$B,MATCH($F108,'Základní list'!$A:$A,0),1)+1))</f>
      </c>
      <c r="J108" s="104"/>
      <c r="K108" s="104"/>
      <c r="L108" s="105">
        <f>IF($K108="","",INDEX('2. závod'!$A:$BX,$K108+5,INDEX('Základní list'!$B:$B,MATCH($J108,'Základní list'!$A:$A,0),1)))</f>
      </c>
      <c r="M108" s="106">
        <f>IF($K108="","",INDEX('2. závod'!$A:$BX,$K108+5,INDEX('Základní list'!$B:$B,MATCH($J108,'Základní list'!$A:$A,0),1)+1))</f>
      </c>
      <c r="N108" s="65">
        <f>IF(ISBLANK($C108),"",COUNT(I108,M108))</f>
      </c>
      <c r="O108" s="107">
        <f t="shared" si="17"/>
      </c>
      <c r="P108" s="108">
        <f t="shared" si="18"/>
      </c>
      <c r="Q108" s="66">
        <f t="shared" si="19"/>
      </c>
      <c r="R108" s="38">
        <f t="shared" si="20"/>
      </c>
      <c r="S108" s="38">
        <f t="shared" si="21"/>
      </c>
      <c r="T108" s="36">
        <f t="shared" si="22"/>
      </c>
      <c r="U108" s="37">
        <f t="shared" si="23"/>
        <v>0</v>
      </c>
    </row>
    <row r="109" spans="1:21" s="37" customFormat="1" ht="25.5" customHeight="1" thickBot="1">
      <c r="A109" s="115"/>
      <c r="B109" s="99"/>
      <c r="C109" s="100"/>
      <c r="D109" s="101"/>
      <c r="E109" s="102"/>
      <c r="F109" s="103"/>
      <c r="G109" s="104"/>
      <c r="H109" s="105">
        <f>IF($G109="","",INDEX('1. závod'!$A:$BX,$G109+5,INDEX('Základní list'!$B:$B,MATCH($F109,'Základní list'!$A:$A,0),1)))</f>
      </c>
      <c r="I109" s="106">
        <f>IF($G109="","",INDEX('1. závod'!$A:$BX,$G109+5,INDEX('Základní list'!$B:$B,MATCH($F109,'Základní list'!$A:$A,0),1)+1))</f>
      </c>
      <c r="J109" s="104"/>
      <c r="K109" s="104"/>
      <c r="L109" s="105">
        <f>IF($K109="","",INDEX('2. závod'!$A:$BX,$K109+5,INDEX('Základní list'!$B:$B,MATCH($J109,'Základní list'!$A:$A,0),1)))</f>
      </c>
      <c r="M109" s="106">
        <f>IF($K109="","",INDEX('2. závod'!$A:$BX,$K109+5,INDEX('Základní list'!$B:$B,MATCH($J109,'Základní list'!$A:$A,0),1)+1))</f>
      </c>
      <c r="N109" s="65">
        <f>IF(ISBLANK($C109),"",COUNT(I109,M109))</f>
      </c>
      <c r="O109" s="107">
        <f t="shared" si="17"/>
      </c>
      <c r="P109" s="108">
        <f t="shared" si="18"/>
      </c>
      <c r="Q109" s="66">
        <f t="shared" si="19"/>
      </c>
      <c r="R109" s="38">
        <f t="shared" si="20"/>
      </c>
      <c r="S109" s="38">
        <f t="shared" si="21"/>
      </c>
      <c r="T109" s="36">
        <f t="shared" si="22"/>
      </c>
      <c r="U109" s="37">
        <f t="shared" si="23"/>
        <v>0</v>
      </c>
    </row>
    <row r="110" spans="1:20" s="46" customFormat="1" ht="12.75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8"/>
      <c r="O110" s="117"/>
      <c r="P110" s="117"/>
      <c r="Q110" s="119"/>
      <c r="T110" s="45"/>
    </row>
    <row r="111" spans="1:17" ht="13.5" thickBot="1">
      <c r="A111" s="159" t="s">
        <v>10</v>
      </c>
      <c r="B111" s="160"/>
      <c r="C111" s="160"/>
      <c r="D111" s="160"/>
      <c r="E111" s="160"/>
      <c r="F111" s="120" t="s">
        <v>18</v>
      </c>
      <c r="G111" s="120"/>
      <c r="H111" s="120"/>
      <c r="I111" s="161" t="s">
        <v>50</v>
      </c>
      <c r="J111" s="161"/>
      <c r="K111" s="161"/>
      <c r="L111" s="161"/>
      <c r="M111" s="161"/>
      <c r="N111" s="161"/>
      <c r="O111" s="161"/>
      <c r="P111" s="161"/>
      <c r="Q111" s="162"/>
    </row>
    <row r="121" ht="12.75">
      <c r="O121" s="39" t="s">
        <v>101</v>
      </c>
    </row>
  </sheetData>
  <sheetProtection formatCells="0" formatColumns="0" formatRows="0" insertColumns="0" insertRows="0" deleteColumns="0" deleteRows="0" selectLockedCells="1" autoFilter="0"/>
  <autoFilter ref="A8:T111"/>
  <mergeCells count="17">
    <mergeCell ref="N7:N8"/>
    <mergeCell ref="O7:O8"/>
    <mergeCell ref="A4:E4"/>
    <mergeCell ref="A111:E111"/>
    <mergeCell ref="I111:Q111"/>
    <mergeCell ref="P7:P8"/>
    <mergeCell ref="Q7:Q8"/>
    <mergeCell ref="A6:A8"/>
    <mergeCell ref="B6:E7"/>
    <mergeCell ref="F6:I6"/>
    <mergeCell ref="J6:M6"/>
    <mergeCell ref="N6:Q6"/>
    <mergeCell ref="A1:Q1"/>
    <mergeCell ref="L2:Q2"/>
    <mergeCell ref="L3:Q3"/>
    <mergeCell ref="A2:E2"/>
    <mergeCell ref="A3:E3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scale="86" r:id="rId2"/>
  <headerFooter alignWithMargins="0">
    <oddFooter>&amp;CStránka &amp;P z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I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S6" sqref="S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2" t="str">
        <f>CONCATENATE('Základní list'!$E$4)</f>
        <v>KP</v>
      </c>
      <c r="C1" s="182"/>
      <c r="D1" s="182"/>
      <c r="E1" s="182"/>
      <c r="F1" s="182"/>
      <c r="G1" s="182" t="str">
        <f>CONCATENATE('Základní list'!$E$4)</f>
        <v>KP</v>
      </c>
      <c r="H1" s="182"/>
      <c r="I1" s="182"/>
      <c r="J1" s="182"/>
      <c r="K1" s="182"/>
      <c r="L1" s="182" t="str">
        <f>CONCATENATE('Základní list'!$E$4)</f>
        <v>KP</v>
      </c>
      <c r="M1" s="182"/>
      <c r="N1" s="182"/>
      <c r="O1" s="182"/>
      <c r="P1" s="182"/>
      <c r="Q1" s="182" t="str">
        <f>CONCATENATE('Základní list'!$E$4)</f>
        <v>KP</v>
      </c>
      <c r="R1" s="182"/>
      <c r="S1" s="182"/>
      <c r="T1" s="182"/>
      <c r="U1" s="182"/>
      <c r="V1" s="182" t="str">
        <f>CONCATENATE('Základní list'!$E$4)</f>
        <v>KP</v>
      </c>
      <c r="W1" s="182"/>
      <c r="X1" s="182"/>
      <c r="Y1" s="182"/>
      <c r="Z1" s="182"/>
      <c r="AA1" s="182" t="str">
        <f>CONCATENATE('Základní list'!$E$4)</f>
        <v>KP</v>
      </c>
      <c r="AB1" s="182"/>
      <c r="AC1" s="182"/>
      <c r="AD1" s="182"/>
      <c r="AE1" s="182"/>
      <c r="AF1" s="182" t="str">
        <f>CONCATENATE('Základní list'!$E$4)</f>
        <v>KP</v>
      </c>
      <c r="AG1" s="182"/>
      <c r="AH1" s="182"/>
      <c r="AI1" s="182"/>
      <c r="AJ1" s="182"/>
      <c r="AK1" s="182" t="str">
        <f>CONCATENATE('Základní list'!$E$4)</f>
        <v>KP</v>
      </c>
      <c r="AL1" s="182"/>
      <c r="AM1" s="182"/>
      <c r="AN1" s="182"/>
      <c r="AO1" s="182"/>
      <c r="AP1" s="182" t="str">
        <f>CONCATENATE('Základní list'!$E$4)</f>
        <v>KP</v>
      </c>
      <c r="AQ1" s="182"/>
      <c r="AR1" s="182"/>
      <c r="AS1" s="182"/>
      <c r="AT1" s="182"/>
      <c r="AU1" s="182" t="str">
        <f>CONCATENATE('Základní list'!$E$4)</f>
        <v>KP</v>
      </c>
      <c r="AV1" s="182"/>
      <c r="AW1" s="182"/>
      <c r="AX1" s="182"/>
      <c r="AY1" s="182"/>
      <c r="AZ1" s="182" t="str">
        <f>CONCATENATE('Základní list'!$E$4)</f>
        <v>KP</v>
      </c>
      <c r="BA1" s="182"/>
      <c r="BB1" s="182"/>
      <c r="BC1" s="182"/>
      <c r="BD1" s="182"/>
      <c r="BE1" s="182" t="str">
        <f>CONCATENATE('Základní list'!$E$4)</f>
        <v>KP</v>
      </c>
      <c r="BF1" s="182"/>
      <c r="BG1" s="182"/>
      <c r="BH1" s="182"/>
      <c r="BI1" s="182"/>
      <c r="BJ1" s="182" t="str">
        <f>CONCATENATE('Základní list'!$E$4)</f>
        <v>KP</v>
      </c>
      <c r="BK1" s="182"/>
      <c r="BL1" s="182"/>
      <c r="BM1" s="182"/>
      <c r="BN1" s="182"/>
      <c r="BO1" s="182" t="str">
        <f>CONCATENATE('Základní list'!$E$4)</f>
        <v>KP</v>
      </c>
      <c r="BP1" s="182"/>
      <c r="BQ1" s="182"/>
      <c r="BR1" s="182"/>
      <c r="BS1" s="182"/>
      <c r="BT1" s="182" t="str">
        <f>CONCATENATE('Základní list'!$E$4)</f>
        <v>KP</v>
      </c>
      <c r="BU1" s="182"/>
      <c r="BV1" s="182"/>
      <c r="BW1" s="182"/>
      <c r="BX1" s="182"/>
    </row>
    <row r="2" spans="1:76" s="59" customFormat="1" ht="13.5" thickBot="1">
      <c r="A2" s="58"/>
      <c r="B2" s="183" t="str">
        <f>CONCATENATE('Základní list'!$D$5)</f>
        <v>6.5.</v>
      </c>
      <c r="C2" s="183"/>
      <c r="D2" s="183"/>
      <c r="E2" s="183"/>
      <c r="F2" s="183"/>
      <c r="G2" s="183" t="str">
        <f>CONCATENATE('Základní list'!$D$5)</f>
        <v>6.5.</v>
      </c>
      <c r="H2" s="183"/>
      <c r="I2" s="183"/>
      <c r="J2" s="183"/>
      <c r="K2" s="183"/>
      <c r="L2" s="183" t="str">
        <f>CONCATENATE('Základní list'!$D$5)</f>
        <v>6.5.</v>
      </c>
      <c r="M2" s="183"/>
      <c r="N2" s="183"/>
      <c r="O2" s="183"/>
      <c r="P2" s="183"/>
      <c r="Q2" s="183" t="str">
        <f>CONCATENATE('Základní list'!$D$5)</f>
        <v>6.5.</v>
      </c>
      <c r="R2" s="183"/>
      <c r="S2" s="183"/>
      <c r="T2" s="183"/>
      <c r="U2" s="183"/>
      <c r="V2" s="183" t="str">
        <f>CONCATENATE('Základní list'!$D$5)</f>
        <v>6.5.</v>
      </c>
      <c r="W2" s="183"/>
      <c r="X2" s="183"/>
      <c r="Y2" s="183"/>
      <c r="Z2" s="183"/>
      <c r="AA2" s="183" t="str">
        <f>CONCATENATE('Základní list'!$D$5)</f>
        <v>6.5.</v>
      </c>
      <c r="AB2" s="183"/>
      <c r="AC2" s="183"/>
      <c r="AD2" s="183"/>
      <c r="AE2" s="183"/>
      <c r="AF2" s="183" t="str">
        <f>CONCATENATE('Základní list'!$D$5)</f>
        <v>6.5.</v>
      </c>
      <c r="AG2" s="183"/>
      <c r="AH2" s="183"/>
      <c r="AI2" s="183"/>
      <c r="AJ2" s="183"/>
      <c r="AK2" s="183" t="str">
        <f>CONCATENATE('Základní list'!$D$5)</f>
        <v>6.5.</v>
      </c>
      <c r="AL2" s="183"/>
      <c r="AM2" s="183"/>
      <c r="AN2" s="183"/>
      <c r="AO2" s="183"/>
      <c r="AP2" s="183" t="str">
        <f>CONCATENATE('Základní list'!$D$5)</f>
        <v>6.5.</v>
      </c>
      <c r="AQ2" s="183"/>
      <c r="AR2" s="183"/>
      <c r="AS2" s="183"/>
      <c r="AT2" s="183"/>
      <c r="AU2" s="183" t="str">
        <f>CONCATENATE('Základní list'!$D$5)</f>
        <v>6.5.</v>
      </c>
      <c r="AV2" s="183"/>
      <c r="AW2" s="183"/>
      <c r="AX2" s="183"/>
      <c r="AY2" s="183"/>
      <c r="AZ2" s="183" t="str">
        <f>CONCATENATE('Základní list'!$D$5)</f>
        <v>6.5.</v>
      </c>
      <c r="BA2" s="183"/>
      <c r="BB2" s="183"/>
      <c r="BC2" s="183"/>
      <c r="BD2" s="183"/>
      <c r="BE2" s="183" t="str">
        <f>CONCATENATE('Základní list'!$D$5)</f>
        <v>6.5.</v>
      </c>
      <c r="BF2" s="183"/>
      <c r="BG2" s="183"/>
      <c r="BH2" s="183"/>
      <c r="BI2" s="183"/>
      <c r="BJ2" s="183" t="str">
        <f>CONCATENATE('Základní list'!$D$5)</f>
        <v>6.5.</v>
      </c>
      <c r="BK2" s="183"/>
      <c r="BL2" s="183"/>
      <c r="BM2" s="183"/>
      <c r="BN2" s="183"/>
      <c r="BO2" s="183" t="str">
        <f>CONCATENATE('Základní list'!$D$5)</f>
        <v>6.5.</v>
      </c>
      <c r="BP2" s="183"/>
      <c r="BQ2" s="183"/>
      <c r="BR2" s="183"/>
      <c r="BS2" s="183"/>
      <c r="BT2" s="183" t="str">
        <f>CONCATENATE('Základní list'!$D$5)</f>
        <v>6.5.</v>
      </c>
      <c r="BU2" s="183"/>
      <c r="BV2" s="183"/>
      <c r="BW2" s="183"/>
      <c r="BX2" s="183"/>
    </row>
    <row r="3" spans="1:76" ht="16.5" customHeight="1">
      <c r="A3" s="173" t="s">
        <v>11</v>
      </c>
      <c r="B3" s="176" t="s">
        <v>16</v>
      </c>
      <c r="C3" s="177"/>
      <c r="D3" s="177"/>
      <c r="E3" s="177"/>
      <c r="F3" s="178"/>
      <c r="G3" s="176" t="s">
        <v>16</v>
      </c>
      <c r="H3" s="177"/>
      <c r="I3" s="177"/>
      <c r="J3" s="177"/>
      <c r="K3" s="178" t="s">
        <v>36</v>
      </c>
      <c r="L3" s="176" t="s">
        <v>16</v>
      </c>
      <c r="M3" s="177"/>
      <c r="N3" s="177"/>
      <c r="O3" s="177"/>
      <c r="P3" s="178" t="s">
        <v>36</v>
      </c>
      <c r="Q3" s="176" t="s">
        <v>16</v>
      </c>
      <c r="R3" s="177"/>
      <c r="S3" s="177"/>
      <c r="T3" s="177"/>
      <c r="U3" s="178" t="s">
        <v>36</v>
      </c>
      <c r="V3" s="176" t="s">
        <v>16</v>
      </c>
      <c r="W3" s="177"/>
      <c r="X3" s="177"/>
      <c r="Y3" s="177"/>
      <c r="Z3" s="178" t="s">
        <v>36</v>
      </c>
      <c r="AA3" s="176" t="s">
        <v>16</v>
      </c>
      <c r="AB3" s="177"/>
      <c r="AC3" s="177"/>
      <c r="AD3" s="177"/>
      <c r="AE3" s="178" t="s">
        <v>36</v>
      </c>
      <c r="AF3" s="176" t="s">
        <v>16</v>
      </c>
      <c r="AG3" s="177"/>
      <c r="AH3" s="177"/>
      <c r="AI3" s="177"/>
      <c r="AJ3" s="178" t="s">
        <v>36</v>
      </c>
      <c r="AK3" s="176" t="s">
        <v>16</v>
      </c>
      <c r="AL3" s="177"/>
      <c r="AM3" s="177"/>
      <c r="AN3" s="177"/>
      <c r="AO3" s="178" t="s">
        <v>36</v>
      </c>
      <c r="AP3" s="176" t="s">
        <v>16</v>
      </c>
      <c r="AQ3" s="177"/>
      <c r="AR3" s="177"/>
      <c r="AS3" s="177"/>
      <c r="AT3" s="178" t="s">
        <v>36</v>
      </c>
      <c r="AU3" s="176" t="s">
        <v>16</v>
      </c>
      <c r="AV3" s="177"/>
      <c r="AW3" s="177"/>
      <c r="AX3" s="177"/>
      <c r="AY3" s="178" t="s">
        <v>36</v>
      </c>
      <c r="AZ3" s="176" t="s">
        <v>16</v>
      </c>
      <c r="BA3" s="177"/>
      <c r="BB3" s="177"/>
      <c r="BC3" s="177"/>
      <c r="BD3" s="178" t="s">
        <v>36</v>
      </c>
      <c r="BE3" s="176" t="s">
        <v>16</v>
      </c>
      <c r="BF3" s="177"/>
      <c r="BG3" s="177"/>
      <c r="BH3" s="177"/>
      <c r="BI3" s="178" t="s">
        <v>36</v>
      </c>
      <c r="BJ3" s="176" t="s">
        <v>16</v>
      </c>
      <c r="BK3" s="177"/>
      <c r="BL3" s="177"/>
      <c r="BM3" s="177"/>
      <c r="BN3" s="178" t="s">
        <v>36</v>
      </c>
      <c r="BO3" s="176" t="s">
        <v>16</v>
      </c>
      <c r="BP3" s="177"/>
      <c r="BQ3" s="177"/>
      <c r="BR3" s="177"/>
      <c r="BS3" s="178" t="s">
        <v>36</v>
      </c>
      <c r="BT3" s="176" t="s">
        <v>16</v>
      </c>
      <c r="BU3" s="177"/>
      <c r="BV3" s="177"/>
      <c r="BW3" s="177"/>
      <c r="BX3" s="178" t="s">
        <v>36</v>
      </c>
    </row>
    <row r="4" spans="1:76" s="8" customFormat="1" ht="16.5" customHeight="1" thickBot="1">
      <c r="A4" s="174"/>
      <c r="B4" s="179" t="str">
        <f>IF(ISBLANK('Základní list'!$C12),"",'Základní list'!$A12)</f>
        <v>A</v>
      </c>
      <c r="C4" s="180"/>
      <c r="D4" s="180"/>
      <c r="E4" s="180"/>
      <c r="F4" s="181"/>
      <c r="G4" s="179" t="str">
        <f>IF(ISBLANK('Základní list'!$C13),"",'Základní list'!$A13)</f>
        <v>B</v>
      </c>
      <c r="H4" s="180"/>
      <c r="I4" s="180"/>
      <c r="J4" s="180"/>
      <c r="K4" s="181"/>
      <c r="L4" s="179" t="str">
        <f>IF(ISBLANK('Základní list'!$C14),"",'Základní list'!$A14)</f>
        <v>C</v>
      </c>
      <c r="M4" s="180"/>
      <c r="N4" s="180"/>
      <c r="O4" s="180"/>
      <c r="P4" s="181"/>
      <c r="Q4" s="179" t="str">
        <f>IF(ISBLANK('Základní list'!$C15),"",'Základní list'!$A15)</f>
        <v>D</v>
      </c>
      <c r="R4" s="180"/>
      <c r="S4" s="180"/>
      <c r="T4" s="180"/>
      <c r="U4" s="181"/>
      <c r="V4" s="179" t="str">
        <f>IF(ISBLANK('Základní list'!$C16),"",'Základní list'!$A16)</f>
        <v>E</v>
      </c>
      <c r="W4" s="180"/>
      <c r="X4" s="180"/>
      <c r="Y4" s="180"/>
      <c r="Z4" s="181"/>
      <c r="AA4" s="179" t="str">
        <f>IF(ISBLANK('Základní list'!$C17),"",'Základní list'!$A17)</f>
        <v>F</v>
      </c>
      <c r="AB4" s="180"/>
      <c r="AC4" s="180"/>
      <c r="AD4" s="180"/>
      <c r="AE4" s="181"/>
      <c r="AF4" s="179" t="str">
        <f>IF(ISBLANK('Základní list'!$C18),"",'Základní list'!$A18)</f>
        <v>G</v>
      </c>
      <c r="AG4" s="180"/>
      <c r="AH4" s="180"/>
      <c r="AI4" s="180"/>
      <c r="AJ4" s="181"/>
      <c r="AK4" s="179" t="str">
        <f>IF(ISBLANK('Základní list'!$C19),"",'Základní list'!$A19)</f>
        <v>H</v>
      </c>
      <c r="AL4" s="180"/>
      <c r="AM4" s="180"/>
      <c r="AN4" s="180"/>
      <c r="AO4" s="181"/>
      <c r="AP4" s="179" t="str">
        <f>IF(ISBLANK('Základní list'!$C20),"",'Základní list'!$A20)</f>
        <v>I</v>
      </c>
      <c r="AQ4" s="180"/>
      <c r="AR4" s="180"/>
      <c r="AS4" s="180"/>
      <c r="AT4" s="181"/>
      <c r="AU4" s="179" t="str">
        <f>IF(ISBLANK('Základní list'!$C21),"",'Základní list'!$A21)</f>
        <v>J</v>
      </c>
      <c r="AV4" s="180"/>
      <c r="AW4" s="180"/>
      <c r="AX4" s="180"/>
      <c r="AY4" s="181"/>
      <c r="AZ4" s="179" t="str">
        <f>IF(ISBLANK('Základní list'!$C22),"",'Základní list'!$A22)</f>
        <v>K</v>
      </c>
      <c r="BA4" s="180"/>
      <c r="BB4" s="180"/>
      <c r="BC4" s="180"/>
      <c r="BD4" s="181"/>
      <c r="BE4" s="179" t="str">
        <f>IF(ISBLANK('Základní list'!$C23),"",'Základní list'!$A23)</f>
        <v>L</v>
      </c>
      <c r="BF4" s="180"/>
      <c r="BG4" s="180"/>
      <c r="BH4" s="180"/>
      <c r="BI4" s="181"/>
      <c r="BJ4" s="179" t="str">
        <f>IF(ISBLANK('Základní list'!$C24),"",'Základní list'!$A24)</f>
        <v>M</v>
      </c>
      <c r="BK4" s="180"/>
      <c r="BL4" s="180"/>
      <c r="BM4" s="180"/>
      <c r="BN4" s="181"/>
      <c r="BO4" s="179" t="str">
        <f>IF(ISBLANK('Základní list'!$C25),"",'Základní list'!$A25)</f>
        <v>O</v>
      </c>
      <c r="BP4" s="180"/>
      <c r="BQ4" s="180"/>
      <c r="BR4" s="180"/>
      <c r="BS4" s="181"/>
      <c r="BT4" s="179" t="str">
        <f>IF(ISBLANK('Základní list'!$C26),"",'Základní list'!$A26)</f>
        <v>P</v>
      </c>
      <c r="BU4" s="180"/>
      <c r="BV4" s="180"/>
      <c r="BW4" s="180"/>
      <c r="BX4" s="181"/>
    </row>
    <row r="5" spans="1:76" s="9" customFormat="1" ht="13.5" thickBot="1">
      <c r="A5" s="17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>
        <f>IF(ISNA(MATCH(CONCATENATE(B$4,$A6),'Výsledková listina'!$R:$R,0)),"",INDEX('Výsledková listina'!$C:$C,MATCH(CONCATENATE(B$4,$A6),'Výsledková listina'!$R:$R,0),1))</f>
      </c>
      <c r="C6" s="52">
        <f>IF(ISNA(MATCH(CONCATENATE(B$4,$A6),'Výsledková listina'!$R:$R,0)),"",INDEX('Výsledková listina'!$T:$T,MATCH(CONCATENATE(B$4,$A6),'Výsledková listina'!$R:$R,0),1))</f>
      </c>
      <c r="D6" s="93"/>
      <c r="E6" s="50">
        <f aca="true" t="shared" si="0" ref="E6:E35">IF(D6="","",RANK(D6,D$1:D$65536,0)+(COUNT(D$1:D$65536)+1-RANK(D6,D$1:D$65536,0)-RANK(D6,D$1:D$65536,1))/2)</f>
      </c>
      <c r="F6" s="62"/>
      <c r="G6" s="17">
        <f>IF(ISNA(MATCH(CONCATENATE(G$4,$A6),'Výsledková listina'!$R:$R,0)),"",INDEX('Výsledková listina'!$C:$C,MATCH(CONCATENATE(G$4,$A6),'Výsledková listina'!$R:$R,0),1))</f>
      </c>
      <c r="H6" s="52">
        <f>IF(ISNA(MATCH(CONCATENATE(G$4,$A6),'Výsledková listina'!$R:$R,0)),"",INDEX('Výsledková listina'!$T:$T,MATCH(CONCATENATE(G$4,$A6),'Výsledková listina'!$R:$R,0),1))</f>
      </c>
      <c r="I6" s="93"/>
      <c r="J6" s="50">
        <f aca="true" t="shared" si="1" ref="J6:J35">IF(I6="","",RANK(I6,I$1:I$65536,0)+(COUNT(I$1:I$65536)+1-RANK(I6,I$1:I$65536,0)-RANK(I6,I$1:I$65536,1))/2)</f>
      </c>
      <c r="K6" s="62"/>
      <c r="L6" s="17">
        <f>IF(ISNA(MATCH(CONCATENATE(L$4,$A6),'Výsledková listina'!$R:$R,0)),"",INDEX('Výsledková listina'!$C:$C,MATCH(CONCATENATE(L$4,$A6),'Výsledková listina'!$R:$R,0),1))</f>
      </c>
      <c r="M6" s="52">
        <f>IF(ISNA(MATCH(CONCATENATE(L$4,$A6),'Výsledková listina'!$R:$R,0)),"",INDEX('Výsledková listina'!$T:$T,MATCH(CONCATENATE(L$4,$A6),'Výsledková listina'!$R:$R,0),1))</f>
      </c>
      <c r="N6" s="93"/>
      <c r="O6" s="50">
        <f aca="true" t="shared" si="2" ref="O6:O35">IF(N6="","",RANK(N6,N$1:N$65536,0)+(COUNT(N$1:N$65536)+1-RANK(N6,N$1:N$65536,0)-RANK(N6,N$1:N$65536,1))/2)</f>
      </c>
      <c r="P6" s="62"/>
      <c r="Q6" s="17" t="str">
        <f>IF(ISNA(MATCH(CONCATENATE(Q$4,$A6),'Výsledková listina'!$R:$R,0)),"",INDEX('Výsledková listina'!$C:$C,MATCH(CONCATENATE(Q$4,$A6),'Výsledková listina'!$R:$R,0),1))</f>
        <v>Jecha Michal</v>
      </c>
      <c r="R6" s="52" t="str">
        <f>IF(ISNA(MATCH(CONCATENATE(Q$4,$A6),'Výsledková listina'!$R:$R,0)),"",INDEX('Výsledková listina'!$T:$T,MATCH(CONCATENATE(Q$4,$A6),'Výsledková listina'!$R:$R,0),1))</f>
        <v>MO ČRS Nymburk</v>
      </c>
      <c r="S6" s="122">
        <v>2040</v>
      </c>
      <c r="T6" s="50">
        <f aca="true" t="shared" si="3" ref="T6:T35">IF(S6="","",RANK(S6,S$1:S$65536,0)+(COUNT(S$1:S$65536)+1-RANK(S6,S$1:S$65536,0)-RANK(S6,S$1:S$65536,1))/2)</f>
        <v>2</v>
      </c>
      <c r="U6" s="62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93"/>
      <c r="Y6" s="50">
        <f aca="true" t="shared" si="4" ref="Y6:Y35">IF(X6="","",RANK(X6,X$1:X$65536,0)+(COUNT(X$1:X$65536)+1-RANK(X6,X$1:X$65536,0)-RANK(X6,X$1:X$65536,1))/2)</f>
      </c>
      <c r="Z6" s="62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93"/>
      <c r="AD6" s="50">
        <f aca="true" t="shared" si="5" ref="AD6:AD35">IF(AC6="","",RANK(AC6,AC$1:AC$65536,0)+(COUNT(AC$1:AC$65536)+1-RANK(AC6,AC$1:AC$65536,0)-RANK(AC6,AC$1:AC$65536,1))/2)</f>
      </c>
      <c r="AE6" s="62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93"/>
      <c r="AI6" s="50">
        <f aca="true" t="shared" si="6" ref="AI6:AI35">IF(AH6="","",RANK(AH6,AH$1:AH$65536,0)+(COUNT(AH$1:AH$65536)+1-RANK(AH6,AH$1:AH$65536,0)-RANK(AH6,AH$1:AH$65536,1))/2)</f>
      </c>
      <c r="AJ6" s="62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93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93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93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93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93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93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93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93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>
        <f>IF(ISNA(MATCH(CONCATENATE(B$4,$A7),'Výsledková listina'!$R:$R,0)),"",INDEX('Výsledková listina'!$C:$C,MATCH(CONCATENATE(B$4,$A7),'Výsledková listina'!$R:$R,0),1))</f>
      </c>
      <c r="C7" s="52">
        <f>IF(ISNA(MATCH(CONCATENATE(B$4,$A7),'Výsledková listina'!$R:$R,0)),"",INDEX('Výsledková listina'!$T:$T,MATCH(CONCATENATE(B$4,$A7),'Výsledková listina'!$R:$R,0),1))</f>
      </c>
      <c r="D7" s="93"/>
      <c r="E7" s="50">
        <f t="shared" si="0"/>
      </c>
      <c r="F7" s="63"/>
      <c r="G7" s="17">
        <f>IF(ISNA(MATCH(CONCATENATE(G$4,$A7),'Výsledková listina'!$R:$R,0)),"",INDEX('Výsledková listina'!$C:$C,MATCH(CONCATENATE(G$4,$A7),'Výsledková listina'!$R:$R,0),1))</f>
      </c>
      <c r="H7" s="52">
        <f>IF(ISNA(MATCH(CONCATENATE(G$4,$A7),'Výsledková listina'!$R:$R,0)),"",INDEX('Výsledková listina'!$T:$T,MATCH(CONCATENATE(G$4,$A7),'Výsledková listina'!$R:$R,0),1))</f>
      </c>
      <c r="I7" s="93"/>
      <c r="J7" s="50">
        <f t="shared" si="1"/>
      </c>
      <c r="K7" s="63"/>
      <c r="L7" s="17">
        <f>IF(ISNA(MATCH(CONCATENATE(L$4,$A7),'Výsledková listina'!$R:$R,0)),"",INDEX('Výsledková listina'!$C:$C,MATCH(CONCATENATE(L$4,$A7),'Výsledková listina'!$R:$R,0),1))</f>
      </c>
      <c r="M7" s="52">
        <f>IF(ISNA(MATCH(CONCATENATE(L$4,$A7),'Výsledková listina'!$R:$R,0)),"",INDEX('Výsledková listina'!$T:$T,MATCH(CONCATENATE(L$4,$A7),'Výsledková listina'!$R:$R,0),1))</f>
      </c>
      <c r="N7" s="93"/>
      <c r="O7" s="50">
        <f t="shared" si="2"/>
      </c>
      <c r="P7" s="63"/>
      <c r="Q7" s="17" t="str">
        <f>IF(ISNA(MATCH(CONCATENATE(Q$4,$A7),'Výsledková listina'!$R:$R,0)),"",INDEX('Výsledková listina'!$C:$C,MATCH(CONCATENATE(Q$4,$A7),'Výsledková listina'!$R:$R,0),1))</f>
        <v>Šimáček Jan</v>
      </c>
      <c r="R7" s="52" t="str">
        <f>IF(ISNA(MATCH(CONCATENATE(Q$4,$A7),'Výsledková listina'!$R:$R,0)),"",INDEX('Výsledková listina'!$T:$T,MATCH(CONCATENATE(Q$4,$A7),'Výsledková listina'!$R:$R,0),1))</f>
        <v>MO ČRS Mladá Boleslav</v>
      </c>
      <c r="S7" s="93">
        <v>8790</v>
      </c>
      <c r="T7" s="50">
        <f t="shared" si="3"/>
        <v>1</v>
      </c>
      <c r="U7" s="63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93"/>
      <c r="Y7" s="50">
        <f t="shared" si="4"/>
      </c>
      <c r="Z7" s="63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93"/>
      <c r="AD7" s="50">
        <f t="shared" si="5"/>
      </c>
      <c r="AE7" s="63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93"/>
      <c r="AI7" s="50">
        <f t="shared" si="6"/>
      </c>
      <c r="AJ7" s="63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93"/>
      <c r="AN7" s="50">
        <f t="shared" si="7"/>
      </c>
      <c r="AO7" s="63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93"/>
      <c r="AS7" s="50">
        <f t="shared" si="8"/>
      </c>
      <c r="AT7" s="63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93"/>
      <c r="AX7" s="50">
        <f t="shared" si="9"/>
      </c>
      <c r="AY7" s="63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93"/>
      <c r="BC7" s="50">
        <f t="shared" si="10"/>
      </c>
      <c r="BD7" s="63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93"/>
      <c r="BH7" s="50">
        <f t="shared" si="11"/>
      </c>
      <c r="BI7" s="63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93"/>
      <c r="BM7" s="50">
        <f t="shared" si="12"/>
      </c>
      <c r="BN7" s="63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93"/>
      <c r="BR7" s="50">
        <f t="shared" si="13"/>
      </c>
      <c r="BS7" s="63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93"/>
      <c r="BW7" s="50">
        <f t="shared" si="14"/>
      </c>
      <c r="BX7" s="63"/>
    </row>
    <row r="8" spans="1:76" s="10" customFormat="1" ht="34.5" customHeight="1">
      <c r="A8" s="5">
        <v>3</v>
      </c>
      <c r="B8" s="17">
        <f>IF(ISNA(MATCH(CONCATENATE(B$4,$A8),'Výsledková listina'!$R:$R,0)),"",INDEX('Výsledková listina'!$C:$C,MATCH(CONCATENATE(B$4,$A8),'Výsledková listina'!$R:$R,0),1))</f>
      </c>
      <c r="C8" s="52">
        <f>IF(ISNA(MATCH(CONCATENATE(B$4,$A8),'Výsledková listina'!$R:$R,0)),"",INDEX('Výsledková listina'!$T:$T,MATCH(CONCATENATE(B$4,$A8),'Výsledková listina'!$R:$R,0),1))</f>
      </c>
      <c r="D8" s="93"/>
      <c r="E8" s="50">
        <f t="shared" si="0"/>
      </c>
      <c r="F8" s="63"/>
      <c r="G8" s="17">
        <f>IF(ISNA(MATCH(CONCATENATE(G$4,$A8),'Výsledková listina'!$R:$R,0)),"",INDEX('Výsledková listina'!$C:$C,MATCH(CONCATENATE(G$4,$A8),'Výsledková listina'!$R:$R,0),1))</f>
      </c>
      <c r="H8" s="52">
        <f>IF(ISNA(MATCH(CONCATENATE(G$4,$A8),'Výsledková listina'!$R:$R,0)),"",INDEX('Výsledková listina'!$T:$T,MATCH(CONCATENATE(G$4,$A8),'Výsledková listina'!$R:$R,0),1))</f>
      </c>
      <c r="I8" s="93"/>
      <c r="J8" s="50">
        <f t="shared" si="1"/>
      </c>
      <c r="K8" s="63"/>
      <c r="L8" s="17">
        <f>IF(ISNA(MATCH(CONCATENATE(L$4,$A8),'Výsledková listina'!$R:$R,0)),"",INDEX('Výsledková listina'!$C:$C,MATCH(CONCATENATE(L$4,$A8),'Výsledková listina'!$R:$R,0),1))</f>
      </c>
      <c r="M8" s="52">
        <f>IF(ISNA(MATCH(CONCATENATE(L$4,$A8),'Výsledková listina'!$R:$R,0)),"",INDEX('Výsledková listina'!$T:$T,MATCH(CONCATENATE(L$4,$A8),'Výsledková listina'!$R:$R,0),1))</f>
      </c>
      <c r="N8" s="93"/>
      <c r="O8" s="50">
        <f t="shared" si="2"/>
      </c>
      <c r="P8" s="63"/>
      <c r="Q8" s="17">
        <f>IF(ISNA(MATCH(CONCATENATE(Q$4,$A8),'Výsledková listina'!$R:$R,0)),"",INDEX('Výsledková listina'!$C:$C,MATCH(CONCATENATE(Q$4,$A8),'Výsledková listina'!$R:$R,0),1))</f>
      </c>
      <c r="R8" s="52">
        <f>IF(ISNA(MATCH(CONCATENATE(Q$4,$A8),'Výsledková listina'!$R:$R,0)),"",INDEX('Výsledková listina'!$T:$T,MATCH(CONCATENATE(Q$4,$A8),'Výsledková listina'!$R:$R,0),1))</f>
      </c>
      <c r="S8" s="93"/>
      <c r="T8" s="50">
        <f t="shared" si="3"/>
      </c>
      <c r="U8" s="63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93"/>
      <c r="Y8" s="50">
        <f t="shared" si="4"/>
      </c>
      <c r="Z8" s="63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93"/>
      <c r="AD8" s="50">
        <f t="shared" si="5"/>
      </c>
      <c r="AE8" s="63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93"/>
      <c r="AI8" s="50">
        <f t="shared" si="6"/>
      </c>
      <c r="AJ8" s="63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93"/>
      <c r="AN8" s="50">
        <f t="shared" si="7"/>
      </c>
      <c r="AO8" s="63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93"/>
      <c r="AS8" s="50">
        <f t="shared" si="8"/>
      </c>
      <c r="AT8" s="63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93"/>
      <c r="AX8" s="50">
        <f t="shared" si="9"/>
      </c>
      <c r="AY8" s="63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93"/>
      <c r="BC8" s="50">
        <f t="shared" si="10"/>
      </c>
      <c r="BD8" s="63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93"/>
      <c r="BH8" s="50">
        <f t="shared" si="11"/>
      </c>
      <c r="BI8" s="63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93"/>
      <c r="BM8" s="50">
        <f t="shared" si="12"/>
      </c>
      <c r="BN8" s="63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93"/>
      <c r="BR8" s="50">
        <f t="shared" si="13"/>
      </c>
      <c r="BS8" s="63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93"/>
      <c r="BW8" s="50">
        <f t="shared" si="14"/>
      </c>
      <c r="BX8" s="63"/>
    </row>
    <row r="9" spans="1:76" s="10" customFormat="1" ht="34.5" customHeight="1">
      <c r="A9" s="5">
        <v>4</v>
      </c>
      <c r="B9" s="17">
        <f>IF(ISNA(MATCH(CONCATENATE(B$4,$A9),'Výsledková listina'!$R:$R,0)),"",INDEX('Výsledková listina'!$C:$C,MATCH(CONCATENATE(B$4,$A9),'Výsledková listina'!$R:$R,0),1))</f>
      </c>
      <c r="C9" s="52">
        <f>IF(ISNA(MATCH(CONCATENATE(B$4,$A9),'Výsledková listina'!$R:$R,0)),"",INDEX('Výsledková listina'!$T:$T,MATCH(CONCATENATE(B$4,$A9),'Výsledková listina'!$R:$R,0),1))</f>
      </c>
      <c r="D9" s="93"/>
      <c r="E9" s="50">
        <f t="shared" si="0"/>
      </c>
      <c r="F9" s="63"/>
      <c r="G9" s="17">
        <f>IF(ISNA(MATCH(CONCATENATE(G$4,$A9),'Výsledková listina'!$R:$R,0)),"",INDEX('Výsledková listina'!$C:$C,MATCH(CONCATENATE(G$4,$A9),'Výsledková listina'!$R:$R,0),1))</f>
      </c>
      <c r="H9" s="52">
        <f>IF(ISNA(MATCH(CONCATENATE(G$4,$A9),'Výsledková listina'!$R:$R,0)),"",INDEX('Výsledková listina'!$T:$T,MATCH(CONCATENATE(G$4,$A9),'Výsledková listina'!$R:$R,0),1))</f>
      </c>
      <c r="I9" s="93"/>
      <c r="J9" s="50">
        <f t="shared" si="1"/>
      </c>
      <c r="K9" s="63"/>
      <c r="L9" s="17">
        <f>IF(ISNA(MATCH(CONCATENATE(L$4,$A9),'Výsledková listina'!$R:$R,0)),"",INDEX('Výsledková listina'!$C:$C,MATCH(CONCATENATE(L$4,$A9),'Výsledková listina'!$R:$R,0),1))</f>
      </c>
      <c r="M9" s="52">
        <f>IF(ISNA(MATCH(CONCATENATE(L$4,$A9),'Výsledková listina'!$R:$R,0)),"",INDEX('Výsledková listina'!$T:$T,MATCH(CONCATENATE(L$4,$A9),'Výsledková listina'!$R:$R,0),1))</f>
      </c>
      <c r="N9" s="93"/>
      <c r="O9" s="50">
        <f t="shared" si="2"/>
      </c>
      <c r="P9" s="63"/>
      <c r="Q9" s="17">
        <f>IF(ISNA(MATCH(CONCATENATE(Q$4,$A9),'Výsledková listina'!$R:$R,0)),"",INDEX('Výsledková listina'!$C:$C,MATCH(CONCATENATE(Q$4,$A9),'Výsledková listina'!$R:$R,0),1))</f>
      </c>
      <c r="R9" s="52">
        <f>IF(ISNA(MATCH(CONCATENATE(Q$4,$A9),'Výsledková listina'!$R:$R,0)),"",INDEX('Výsledková listina'!$T:$T,MATCH(CONCATENATE(Q$4,$A9),'Výsledková listina'!$R:$R,0),1))</f>
      </c>
      <c r="S9" s="93"/>
      <c r="T9" s="50">
        <f t="shared" si="3"/>
      </c>
      <c r="U9" s="63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93"/>
      <c r="Y9" s="50">
        <f t="shared" si="4"/>
      </c>
      <c r="Z9" s="63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93"/>
      <c r="AD9" s="50">
        <f t="shared" si="5"/>
      </c>
      <c r="AE9" s="63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93"/>
      <c r="AI9" s="50">
        <f t="shared" si="6"/>
      </c>
      <c r="AJ9" s="63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93"/>
      <c r="AN9" s="50">
        <f t="shared" si="7"/>
      </c>
      <c r="AO9" s="63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93"/>
      <c r="AS9" s="50">
        <f t="shared" si="8"/>
      </c>
      <c r="AT9" s="63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93"/>
      <c r="AX9" s="50">
        <f t="shared" si="9"/>
      </c>
      <c r="AY9" s="63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93"/>
      <c r="BC9" s="50">
        <f t="shared" si="10"/>
      </c>
      <c r="BD9" s="63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93"/>
      <c r="BH9" s="50">
        <f t="shared" si="11"/>
      </c>
      <c r="BI9" s="63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93"/>
      <c r="BM9" s="50">
        <f t="shared" si="12"/>
      </c>
      <c r="BN9" s="63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93"/>
      <c r="BR9" s="50">
        <f t="shared" si="13"/>
      </c>
      <c r="BS9" s="63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93"/>
      <c r="BW9" s="50">
        <f t="shared" si="14"/>
      </c>
      <c r="BX9" s="63"/>
    </row>
    <row r="10" spans="1:76" s="10" customFormat="1" ht="34.5" customHeight="1">
      <c r="A10" s="5">
        <v>5</v>
      </c>
      <c r="B10" s="17">
        <f>IF(ISNA(MATCH(CONCATENATE(B$4,$A10),'Výsledková listina'!$R:$R,0)),"",INDEX('Výsledková listina'!$C:$C,MATCH(CONCATENATE(B$4,$A10),'Výsledková listina'!$R:$R,0),1))</f>
      </c>
      <c r="C10" s="52">
        <f>IF(ISNA(MATCH(CONCATENATE(B$4,$A10),'Výsledková listina'!$R:$R,0)),"",INDEX('Výsledková listina'!$T:$T,MATCH(CONCATENATE(B$4,$A10),'Výsledková listina'!$R:$R,0),1))</f>
      </c>
      <c r="D10" s="93"/>
      <c r="E10" s="50">
        <f t="shared" si="0"/>
      </c>
      <c r="F10" s="63"/>
      <c r="G10" s="17">
        <f>IF(ISNA(MATCH(CONCATENATE(G$4,$A10),'Výsledková listina'!$R:$R,0)),"",INDEX('Výsledková listina'!$C:$C,MATCH(CONCATENATE(G$4,$A10),'Výsledková listina'!$R:$R,0),1))</f>
      </c>
      <c r="H10" s="52">
        <f>IF(ISNA(MATCH(CONCATENATE(G$4,$A10),'Výsledková listina'!$R:$R,0)),"",INDEX('Výsledková listina'!$T:$T,MATCH(CONCATENATE(G$4,$A10),'Výsledková listina'!$R:$R,0),1))</f>
      </c>
      <c r="I10" s="93"/>
      <c r="J10" s="50">
        <f t="shared" si="1"/>
      </c>
      <c r="K10" s="63"/>
      <c r="L10" s="17">
        <f>IF(ISNA(MATCH(CONCATENATE(L$4,$A10),'Výsledková listina'!$R:$R,0)),"",INDEX('Výsledková listina'!$C:$C,MATCH(CONCATENATE(L$4,$A10),'Výsledková listina'!$R:$R,0),1))</f>
      </c>
      <c r="M10" s="52">
        <f>IF(ISNA(MATCH(CONCATENATE(L$4,$A10),'Výsledková listina'!$R:$R,0)),"",INDEX('Výsledková listina'!$T:$T,MATCH(CONCATENATE(L$4,$A10),'Výsledková listina'!$R:$R,0),1))</f>
      </c>
      <c r="N10" s="93"/>
      <c r="O10" s="50">
        <f t="shared" si="2"/>
      </c>
      <c r="P10" s="63"/>
      <c r="Q10" s="17">
        <f>IF(ISNA(MATCH(CONCATENATE(Q$4,$A10),'Výsledková listina'!$R:$R,0)),"",INDEX('Výsledková listina'!$C:$C,MATCH(CONCATENATE(Q$4,$A10),'Výsledková listina'!$R:$R,0),1))</f>
      </c>
      <c r="R10" s="52">
        <f>IF(ISNA(MATCH(CONCATENATE(Q$4,$A10),'Výsledková listina'!$R:$R,0)),"",INDEX('Výsledková listina'!$T:$T,MATCH(CONCATENATE(Q$4,$A10),'Výsledková listina'!$R:$R,0),1))</f>
      </c>
      <c r="S10" s="93"/>
      <c r="T10" s="50">
        <f t="shared" si="3"/>
      </c>
      <c r="U10" s="63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93"/>
      <c r="Y10" s="50">
        <f t="shared" si="4"/>
      </c>
      <c r="Z10" s="63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93"/>
      <c r="AD10" s="50">
        <f t="shared" si="5"/>
      </c>
      <c r="AE10" s="63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93"/>
      <c r="AI10" s="50">
        <f t="shared" si="6"/>
      </c>
      <c r="AJ10" s="63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93"/>
      <c r="AN10" s="50">
        <f t="shared" si="7"/>
      </c>
      <c r="AO10" s="63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93"/>
      <c r="AS10" s="50">
        <f t="shared" si="8"/>
      </c>
      <c r="AT10" s="63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93"/>
      <c r="AX10" s="50">
        <f t="shared" si="9"/>
      </c>
      <c r="AY10" s="63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93"/>
      <c r="BC10" s="50">
        <f t="shared" si="10"/>
      </c>
      <c r="BD10" s="63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93"/>
      <c r="BH10" s="50">
        <f t="shared" si="11"/>
      </c>
      <c r="BI10" s="63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93"/>
      <c r="BM10" s="50">
        <f t="shared" si="12"/>
      </c>
      <c r="BN10" s="63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93"/>
      <c r="BR10" s="50">
        <f t="shared" si="13"/>
      </c>
      <c r="BS10" s="63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93"/>
      <c r="BW10" s="50">
        <f t="shared" si="14"/>
      </c>
      <c r="BX10" s="63"/>
    </row>
    <row r="11" spans="1:76" s="10" customFormat="1" ht="34.5" customHeight="1">
      <c r="A11" s="5">
        <v>6</v>
      </c>
      <c r="B11" s="17">
        <f>IF(ISNA(MATCH(CONCATENATE(B$4,$A11),'Výsledková listina'!$R:$R,0)),"",INDEX('Výsledková listina'!$C:$C,MATCH(CONCATENATE(B$4,$A11),'Výsledková listina'!$R:$R,0),1))</f>
      </c>
      <c r="C11" s="52">
        <f>IF(ISNA(MATCH(CONCATENATE(B$4,$A11),'Výsledková listina'!$R:$R,0)),"",INDEX('Výsledková listina'!$T:$T,MATCH(CONCATENATE(B$4,$A11),'Výsledková listina'!$R:$R,0),1))</f>
      </c>
      <c r="D11" s="93"/>
      <c r="E11" s="50">
        <f t="shared" si="0"/>
      </c>
      <c r="F11" s="63"/>
      <c r="G11" s="17">
        <f>IF(ISNA(MATCH(CONCATENATE(G$4,$A11),'Výsledková listina'!$R:$R,0)),"",INDEX('Výsledková listina'!$C:$C,MATCH(CONCATENATE(G$4,$A11),'Výsledková listina'!$R:$R,0),1))</f>
      </c>
      <c r="H11" s="52">
        <f>IF(ISNA(MATCH(CONCATENATE(G$4,$A11),'Výsledková listina'!$R:$R,0)),"",INDEX('Výsledková listina'!$T:$T,MATCH(CONCATENATE(G$4,$A11),'Výsledková listina'!$R:$R,0),1))</f>
      </c>
      <c r="I11" s="93"/>
      <c r="J11" s="50">
        <f t="shared" si="1"/>
      </c>
      <c r="K11" s="63"/>
      <c r="L11" s="17">
        <f>IF(ISNA(MATCH(CONCATENATE(L$4,$A11),'Výsledková listina'!$R:$R,0)),"",INDEX('Výsledková listina'!$C:$C,MATCH(CONCATENATE(L$4,$A11),'Výsledková listina'!$R:$R,0),1))</f>
      </c>
      <c r="M11" s="52">
        <f>IF(ISNA(MATCH(CONCATENATE(L$4,$A11),'Výsledková listina'!$R:$R,0)),"",INDEX('Výsledková listina'!$T:$T,MATCH(CONCATENATE(L$4,$A11),'Výsledková listina'!$R:$R,0),1))</f>
      </c>
      <c r="N11" s="93"/>
      <c r="O11" s="50">
        <f t="shared" si="2"/>
      </c>
      <c r="P11" s="63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93"/>
      <c r="T11" s="50">
        <f t="shared" si="3"/>
      </c>
      <c r="U11" s="63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93"/>
      <c r="Y11" s="50">
        <f t="shared" si="4"/>
      </c>
      <c r="Z11" s="63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93"/>
      <c r="AD11" s="50">
        <f t="shared" si="5"/>
      </c>
      <c r="AE11" s="63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93"/>
      <c r="AI11" s="50">
        <f t="shared" si="6"/>
      </c>
      <c r="AJ11" s="63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93"/>
      <c r="AN11" s="50">
        <f t="shared" si="7"/>
      </c>
      <c r="AO11" s="63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93"/>
      <c r="AS11" s="50">
        <f t="shared" si="8"/>
      </c>
      <c r="AT11" s="63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93"/>
      <c r="AX11" s="50">
        <f t="shared" si="9"/>
      </c>
      <c r="AY11" s="63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93"/>
      <c r="BC11" s="50">
        <f t="shared" si="10"/>
      </c>
      <c r="BD11" s="63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93"/>
      <c r="BH11" s="50">
        <f t="shared" si="11"/>
      </c>
      <c r="BI11" s="63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93"/>
      <c r="BM11" s="50">
        <f t="shared" si="12"/>
      </c>
      <c r="BN11" s="63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93"/>
      <c r="BR11" s="50">
        <f t="shared" si="13"/>
      </c>
      <c r="BS11" s="63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93"/>
      <c r="BW11" s="50">
        <f t="shared" si="14"/>
      </c>
      <c r="BX11" s="63"/>
    </row>
    <row r="12" spans="1:76" s="10" customFormat="1" ht="34.5" customHeight="1">
      <c r="A12" s="5">
        <v>7</v>
      </c>
      <c r="B12" s="17">
        <f>IF(ISNA(MATCH(CONCATENATE(B$4,$A12),'Výsledková listina'!$R:$R,0)),"",INDEX('Výsledková listina'!$C:$C,MATCH(CONCATENATE(B$4,$A12),'Výsledková listina'!$R:$R,0),1))</f>
      </c>
      <c r="C12" s="52">
        <f>IF(ISNA(MATCH(CONCATENATE(B$4,$A12),'Výsledková listina'!$R:$R,0)),"",INDEX('Výsledková listina'!$T:$T,MATCH(CONCATENATE(B$4,$A12),'Výsledková listina'!$R:$R,0),1))</f>
      </c>
      <c r="D12" s="93"/>
      <c r="E12" s="50">
        <f t="shared" si="0"/>
      </c>
      <c r="F12" s="63"/>
      <c r="G12" s="17">
        <f>IF(ISNA(MATCH(CONCATENATE(G$4,$A12),'Výsledková listina'!$R:$R,0)),"",INDEX('Výsledková listina'!$C:$C,MATCH(CONCATENATE(G$4,$A12),'Výsledková listina'!$R:$R,0),1))</f>
      </c>
      <c r="H12" s="52">
        <f>IF(ISNA(MATCH(CONCATENATE(G$4,$A12),'Výsledková listina'!$R:$R,0)),"",INDEX('Výsledková listina'!$T:$T,MATCH(CONCATENATE(G$4,$A12),'Výsledková listina'!$R:$R,0),1))</f>
      </c>
      <c r="I12" s="93"/>
      <c r="J12" s="50">
        <f t="shared" si="1"/>
      </c>
      <c r="K12" s="63"/>
      <c r="L12" s="17">
        <f>IF(ISNA(MATCH(CONCATENATE(L$4,$A12),'Výsledková listina'!$R:$R,0)),"",INDEX('Výsledková listina'!$C:$C,MATCH(CONCATENATE(L$4,$A12),'Výsledková listina'!$R:$R,0),1))</f>
      </c>
      <c r="M12" s="52">
        <f>IF(ISNA(MATCH(CONCATENATE(L$4,$A12),'Výsledková listina'!$R:$R,0)),"",INDEX('Výsledková listina'!$T:$T,MATCH(CONCATENATE(L$4,$A12),'Výsledková listina'!$R:$R,0),1))</f>
      </c>
      <c r="N12" s="93"/>
      <c r="O12" s="50">
        <f t="shared" si="2"/>
      </c>
      <c r="P12" s="63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93"/>
      <c r="T12" s="50">
        <f t="shared" si="3"/>
      </c>
      <c r="U12" s="63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93"/>
      <c r="Y12" s="50">
        <f t="shared" si="4"/>
      </c>
      <c r="Z12" s="63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93"/>
      <c r="AD12" s="50">
        <f t="shared" si="5"/>
      </c>
      <c r="AE12" s="63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93"/>
      <c r="AI12" s="50">
        <f t="shared" si="6"/>
      </c>
      <c r="AJ12" s="63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93"/>
      <c r="AN12" s="50">
        <f t="shared" si="7"/>
      </c>
      <c r="AO12" s="63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93"/>
      <c r="AS12" s="50">
        <f t="shared" si="8"/>
      </c>
      <c r="AT12" s="63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93"/>
      <c r="AX12" s="50">
        <f t="shared" si="9"/>
      </c>
      <c r="AY12" s="63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93"/>
      <c r="BC12" s="50">
        <f t="shared" si="10"/>
      </c>
      <c r="BD12" s="63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93"/>
      <c r="BH12" s="50">
        <f t="shared" si="11"/>
      </c>
      <c r="BI12" s="63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93"/>
      <c r="BM12" s="50">
        <f t="shared" si="12"/>
      </c>
      <c r="BN12" s="63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93"/>
      <c r="BR12" s="50">
        <f t="shared" si="13"/>
      </c>
      <c r="BS12" s="63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93"/>
      <c r="BW12" s="50">
        <f t="shared" si="14"/>
      </c>
      <c r="BX12" s="63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93"/>
      <c r="E13" s="50">
        <f t="shared" si="0"/>
      </c>
      <c r="F13" s="63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93"/>
      <c r="J13" s="50">
        <f t="shared" si="1"/>
      </c>
      <c r="K13" s="63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93"/>
      <c r="O13" s="50">
        <f t="shared" si="2"/>
      </c>
      <c r="P13" s="63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93"/>
      <c r="T13" s="50">
        <f t="shared" si="3"/>
      </c>
      <c r="U13" s="63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93"/>
      <c r="Y13" s="50">
        <f t="shared" si="4"/>
      </c>
      <c r="Z13" s="63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93"/>
      <c r="AD13" s="50">
        <f t="shared" si="5"/>
      </c>
      <c r="AE13" s="63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93"/>
      <c r="AI13" s="50">
        <f t="shared" si="6"/>
      </c>
      <c r="AJ13" s="63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93"/>
      <c r="AN13" s="50">
        <f t="shared" si="7"/>
      </c>
      <c r="AO13" s="63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93"/>
      <c r="AS13" s="50">
        <f t="shared" si="8"/>
      </c>
      <c r="AT13" s="63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93"/>
      <c r="AX13" s="50">
        <f t="shared" si="9"/>
      </c>
      <c r="AY13" s="63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93"/>
      <c r="BC13" s="50">
        <f t="shared" si="10"/>
      </c>
      <c r="BD13" s="63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93"/>
      <c r="BH13" s="50">
        <f t="shared" si="11"/>
      </c>
      <c r="BI13" s="63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93"/>
      <c r="BM13" s="50">
        <f t="shared" si="12"/>
      </c>
      <c r="BN13" s="63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93"/>
      <c r="BR13" s="50">
        <f t="shared" si="13"/>
      </c>
      <c r="BS13" s="63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93"/>
      <c r="BW13" s="50">
        <f t="shared" si="14"/>
      </c>
      <c r="BX13" s="63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93"/>
      <c r="E14" s="50">
        <f t="shared" si="0"/>
      </c>
      <c r="F14" s="63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93"/>
      <c r="J14" s="50">
        <f t="shared" si="1"/>
      </c>
      <c r="K14" s="63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93"/>
      <c r="O14" s="50">
        <f t="shared" si="2"/>
      </c>
      <c r="P14" s="63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93"/>
      <c r="T14" s="50">
        <f t="shared" si="3"/>
      </c>
      <c r="U14" s="63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93"/>
      <c r="Y14" s="50">
        <f t="shared" si="4"/>
      </c>
      <c r="Z14" s="63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93"/>
      <c r="AD14" s="50">
        <f t="shared" si="5"/>
      </c>
      <c r="AE14" s="63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93"/>
      <c r="AI14" s="50">
        <f t="shared" si="6"/>
      </c>
      <c r="AJ14" s="63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93"/>
      <c r="AN14" s="50">
        <f t="shared" si="7"/>
      </c>
      <c r="AO14" s="63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93"/>
      <c r="AS14" s="50">
        <f t="shared" si="8"/>
      </c>
      <c r="AT14" s="63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93"/>
      <c r="AX14" s="50">
        <f t="shared" si="9"/>
      </c>
      <c r="AY14" s="63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93"/>
      <c r="BC14" s="50">
        <f t="shared" si="10"/>
      </c>
      <c r="BD14" s="63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93"/>
      <c r="BH14" s="50">
        <f t="shared" si="11"/>
      </c>
      <c r="BI14" s="63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93"/>
      <c r="BM14" s="50">
        <f t="shared" si="12"/>
      </c>
      <c r="BN14" s="63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93"/>
      <c r="BR14" s="50">
        <f t="shared" si="13"/>
      </c>
      <c r="BS14" s="63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93"/>
      <c r="BW14" s="50">
        <f t="shared" si="14"/>
      </c>
      <c r="BX14" s="63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93"/>
      <c r="E15" s="50">
        <f t="shared" si="0"/>
      </c>
      <c r="F15" s="63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93"/>
      <c r="J15" s="50">
        <f t="shared" si="1"/>
      </c>
      <c r="K15" s="63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93"/>
      <c r="O15" s="50">
        <f t="shared" si="2"/>
      </c>
      <c r="P15" s="63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93"/>
      <c r="T15" s="50">
        <f t="shared" si="3"/>
      </c>
      <c r="U15" s="63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93"/>
      <c r="Y15" s="50">
        <f t="shared" si="4"/>
      </c>
      <c r="Z15" s="63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93"/>
      <c r="AD15" s="50">
        <f t="shared" si="5"/>
      </c>
      <c r="AE15" s="63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93"/>
      <c r="AI15" s="50">
        <f t="shared" si="6"/>
      </c>
      <c r="AJ15" s="63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93"/>
      <c r="AN15" s="50">
        <f t="shared" si="7"/>
      </c>
      <c r="AO15" s="63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93"/>
      <c r="AS15" s="50">
        <f t="shared" si="8"/>
      </c>
      <c r="AT15" s="63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93"/>
      <c r="AX15" s="50">
        <f t="shared" si="9"/>
      </c>
      <c r="AY15" s="63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93"/>
      <c r="BC15" s="50">
        <f t="shared" si="10"/>
      </c>
      <c r="BD15" s="63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93"/>
      <c r="BH15" s="50">
        <f t="shared" si="11"/>
      </c>
      <c r="BI15" s="63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93"/>
      <c r="BM15" s="50">
        <f t="shared" si="12"/>
      </c>
      <c r="BN15" s="63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93"/>
      <c r="BR15" s="50">
        <f t="shared" si="13"/>
      </c>
      <c r="BS15" s="63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93"/>
      <c r="BW15" s="50">
        <f t="shared" si="14"/>
      </c>
      <c r="BX15" s="63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93"/>
      <c r="E16" s="50">
        <f t="shared" si="0"/>
      </c>
      <c r="F16" s="63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93"/>
      <c r="J16" s="50">
        <f t="shared" si="1"/>
      </c>
      <c r="K16" s="63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93"/>
      <c r="O16" s="50">
        <f t="shared" si="2"/>
      </c>
      <c r="P16" s="63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93"/>
      <c r="T16" s="50">
        <f t="shared" si="3"/>
      </c>
      <c r="U16" s="63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93"/>
      <c r="Y16" s="50">
        <f t="shared" si="4"/>
      </c>
      <c r="Z16" s="63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93"/>
      <c r="AD16" s="50">
        <f t="shared" si="5"/>
      </c>
      <c r="AE16" s="63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93"/>
      <c r="AI16" s="50">
        <f t="shared" si="6"/>
      </c>
      <c r="AJ16" s="63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93"/>
      <c r="AN16" s="50">
        <f t="shared" si="7"/>
      </c>
      <c r="AO16" s="63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93"/>
      <c r="AS16" s="50">
        <f t="shared" si="8"/>
      </c>
      <c r="AT16" s="63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93"/>
      <c r="AX16" s="50">
        <f t="shared" si="9"/>
      </c>
      <c r="AY16" s="63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93"/>
      <c r="BC16" s="50">
        <f t="shared" si="10"/>
      </c>
      <c r="BD16" s="63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93"/>
      <c r="BH16" s="50">
        <f t="shared" si="11"/>
      </c>
      <c r="BI16" s="63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93"/>
      <c r="BM16" s="50">
        <f t="shared" si="12"/>
      </c>
      <c r="BN16" s="63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93"/>
      <c r="BR16" s="50">
        <f t="shared" si="13"/>
      </c>
      <c r="BS16" s="63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93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93"/>
      <c r="E17" s="50">
        <f t="shared" si="0"/>
      </c>
      <c r="F17" s="63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93"/>
      <c r="J17" s="50">
        <f t="shared" si="1"/>
      </c>
      <c r="K17" s="63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93"/>
      <c r="O17" s="50">
        <f t="shared" si="2"/>
      </c>
      <c r="P17" s="63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93"/>
      <c r="T17" s="50">
        <f t="shared" si="3"/>
      </c>
      <c r="U17" s="63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93"/>
      <c r="Y17" s="50">
        <f t="shared" si="4"/>
      </c>
      <c r="Z17" s="63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93"/>
      <c r="AD17" s="50">
        <f t="shared" si="5"/>
      </c>
      <c r="AE17" s="63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93"/>
      <c r="AI17" s="50">
        <f t="shared" si="6"/>
      </c>
      <c r="AJ17" s="63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93"/>
      <c r="AN17" s="50">
        <f t="shared" si="7"/>
      </c>
      <c r="AO17" s="63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93"/>
      <c r="AS17" s="50">
        <f t="shared" si="8"/>
      </c>
      <c r="AT17" s="63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93"/>
      <c r="AX17" s="50">
        <f t="shared" si="9"/>
      </c>
      <c r="AY17" s="63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93"/>
      <c r="BC17" s="50">
        <f t="shared" si="10"/>
      </c>
      <c r="BD17" s="63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93"/>
      <c r="BH17" s="50">
        <f t="shared" si="11"/>
      </c>
      <c r="BI17" s="63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93"/>
      <c r="BM17" s="50">
        <f t="shared" si="12"/>
      </c>
      <c r="BN17" s="63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93"/>
      <c r="BR17" s="50">
        <f t="shared" si="13"/>
      </c>
      <c r="BS17" s="63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93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93"/>
      <c r="E18" s="50">
        <f t="shared" si="0"/>
      </c>
      <c r="F18" s="63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93"/>
      <c r="J18" s="50">
        <f t="shared" si="1"/>
      </c>
      <c r="K18" s="63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93"/>
      <c r="O18" s="50">
        <f t="shared" si="2"/>
      </c>
      <c r="P18" s="63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93"/>
      <c r="T18" s="50">
        <f t="shared" si="3"/>
      </c>
      <c r="U18" s="63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93"/>
      <c r="Y18" s="50">
        <f t="shared" si="4"/>
      </c>
      <c r="Z18" s="63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93"/>
      <c r="AD18" s="50">
        <f t="shared" si="5"/>
      </c>
      <c r="AE18" s="63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93"/>
      <c r="AI18" s="50">
        <f t="shared" si="6"/>
      </c>
      <c r="AJ18" s="63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93"/>
      <c r="AN18" s="50">
        <f t="shared" si="7"/>
      </c>
      <c r="AO18" s="63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93"/>
      <c r="AS18" s="50">
        <f t="shared" si="8"/>
      </c>
      <c r="AT18" s="63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93"/>
      <c r="AX18" s="50">
        <f t="shared" si="9"/>
      </c>
      <c r="AY18" s="63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93"/>
      <c r="BC18" s="50">
        <f t="shared" si="10"/>
      </c>
      <c r="BD18" s="63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93"/>
      <c r="BH18" s="50">
        <f t="shared" si="11"/>
      </c>
      <c r="BI18" s="63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93"/>
      <c r="BM18" s="50">
        <f t="shared" si="12"/>
      </c>
      <c r="BN18" s="63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93"/>
      <c r="BR18" s="50">
        <f t="shared" si="13"/>
      </c>
      <c r="BS18" s="63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93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93"/>
      <c r="E19" s="50">
        <f t="shared" si="0"/>
      </c>
      <c r="F19" s="63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93"/>
      <c r="J19" s="50">
        <f t="shared" si="1"/>
      </c>
      <c r="K19" s="63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93"/>
      <c r="O19" s="50">
        <f t="shared" si="2"/>
      </c>
      <c r="P19" s="63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93"/>
      <c r="T19" s="50">
        <f t="shared" si="3"/>
      </c>
      <c r="U19" s="63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93"/>
      <c r="Y19" s="50">
        <f t="shared" si="4"/>
      </c>
      <c r="Z19" s="63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93"/>
      <c r="AD19" s="50">
        <f t="shared" si="5"/>
      </c>
      <c r="AE19" s="63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93"/>
      <c r="AI19" s="50">
        <f t="shared" si="6"/>
      </c>
      <c r="AJ19" s="63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93"/>
      <c r="AN19" s="50">
        <f t="shared" si="7"/>
      </c>
      <c r="AO19" s="63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93"/>
      <c r="AS19" s="50">
        <f t="shared" si="8"/>
      </c>
      <c r="AT19" s="63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93"/>
      <c r="AX19" s="50">
        <f t="shared" si="9"/>
      </c>
      <c r="AY19" s="63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93"/>
      <c r="BC19" s="50">
        <f t="shared" si="10"/>
      </c>
      <c r="BD19" s="63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93"/>
      <c r="BH19" s="50">
        <f t="shared" si="11"/>
      </c>
      <c r="BI19" s="63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93"/>
      <c r="BM19" s="50">
        <f t="shared" si="12"/>
      </c>
      <c r="BN19" s="63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93"/>
      <c r="BR19" s="50">
        <f t="shared" si="13"/>
      </c>
      <c r="BS19" s="63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93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93"/>
      <c r="E20" s="50">
        <f t="shared" si="0"/>
      </c>
      <c r="F20" s="63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93"/>
      <c r="J20" s="50">
        <f t="shared" si="1"/>
      </c>
      <c r="K20" s="63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93"/>
      <c r="O20" s="50">
        <f t="shared" si="2"/>
      </c>
      <c r="P20" s="63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93"/>
      <c r="T20" s="50">
        <f t="shared" si="3"/>
      </c>
      <c r="U20" s="63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93"/>
      <c r="Y20" s="50">
        <f t="shared" si="4"/>
      </c>
      <c r="Z20" s="63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3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3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3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3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3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3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3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3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3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93"/>
      <c r="E21" s="50">
        <f t="shared" si="0"/>
      </c>
      <c r="F21" s="63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93"/>
      <c r="J21" s="50">
        <f t="shared" si="1"/>
      </c>
      <c r="K21" s="63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93"/>
      <c r="O21" s="50">
        <f t="shared" si="2"/>
      </c>
      <c r="P21" s="63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93"/>
      <c r="T21" s="50">
        <f t="shared" si="3"/>
      </c>
      <c r="U21" s="63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93"/>
      <c r="Y21" s="50">
        <f t="shared" si="4"/>
      </c>
      <c r="Z21" s="63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3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3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3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3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3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3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3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3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3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93"/>
      <c r="E22" s="50">
        <f t="shared" si="0"/>
      </c>
      <c r="F22" s="63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93"/>
      <c r="J22" s="50">
        <f t="shared" si="1"/>
      </c>
      <c r="K22" s="63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93"/>
      <c r="O22" s="50">
        <f t="shared" si="2"/>
      </c>
      <c r="P22" s="63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93"/>
      <c r="T22" s="50">
        <f t="shared" si="3"/>
      </c>
      <c r="U22" s="63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93"/>
      <c r="Y22" s="50">
        <f t="shared" si="4"/>
      </c>
      <c r="Z22" s="63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3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3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3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3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3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3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3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3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3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93"/>
      <c r="E23" s="50">
        <f t="shared" si="0"/>
      </c>
      <c r="F23" s="63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93"/>
      <c r="J23" s="50">
        <f t="shared" si="1"/>
      </c>
      <c r="K23" s="63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93"/>
      <c r="O23" s="50">
        <f t="shared" si="2"/>
      </c>
      <c r="P23" s="63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93"/>
      <c r="T23" s="50">
        <f t="shared" si="3"/>
      </c>
      <c r="U23" s="63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93"/>
      <c r="Y23" s="50">
        <f t="shared" si="4"/>
      </c>
      <c r="Z23" s="63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3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3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3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3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3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3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3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3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3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93"/>
      <c r="E24" s="50">
        <f t="shared" si="0"/>
      </c>
      <c r="F24" s="63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93"/>
      <c r="J24" s="50">
        <f t="shared" si="1"/>
      </c>
      <c r="K24" s="63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93"/>
      <c r="O24" s="50">
        <f t="shared" si="2"/>
      </c>
      <c r="P24" s="63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93"/>
      <c r="T24" s="50">
        <f t="shared" si="3"/>
      </c>
      <c r="U24" s="63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93"/>
      <c r="Y24" s="50">
        <f t="shared" si="4"/>
      </c>
      <c r="Z24" s="63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3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3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3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3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3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3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3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3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3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93"/>
      <c r="E25" s="50">
        <f t="shared" si="0"/>
      </c>
      <c r="F25" s="63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93"/>
      <c r="J25" s="50">
        <f t="shared" si="1"/>
      </c>
      <c r="K25" s="63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93"/>
      <c r="O25" s="50">
        <f t="shared" si="2"/>
      </c>
      <c r="P25" s="63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93"/>
      <c r="T25" s="50">
        <f t="shared" si="3"/>
      </c>
      <c r="U25" s="63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93"/>
      <c r="Y25" s="50">
        <f t="shared" si="4"/>
      </c>
      <c r="Z25" s="63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3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3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3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3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3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3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3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3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3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3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3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3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3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3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3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3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3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3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3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3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3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3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3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3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3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3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3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3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3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3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3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3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3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3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3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3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3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3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3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3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3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3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3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3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3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3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3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3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3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3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3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3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3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3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3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3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3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3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3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3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3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3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3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3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3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3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3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3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3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3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3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3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3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3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3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3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3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3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3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3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3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3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3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3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3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3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3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3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3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3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3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3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3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3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3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3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3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3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3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3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3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3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3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3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3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3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3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3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3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3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3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3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3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3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3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3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3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3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3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3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3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3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3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3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3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3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3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3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3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3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3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3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3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3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3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4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4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4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4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4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4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4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4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4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4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4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4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4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4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O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S7" sqref="S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2" t="str">
        <f>CONCATENATE('Základní list'!$E$4)</f>
        <v>KP</v>
      </c>
      <c r="C1" s="182"/>
      <c r="D1" s="182"/>
      <c r="E1" s="182"/>
      <c r="F1" s="182"/>
      <c r="G1" s="182" t="str">
        <f>CONCATENATE('Základní list'!$E$4)</f>
        <v>KP</v>
      </c>
      <c r="H1" s="182"/>
      <c r="I1" s="182"/>
      <c r="J1" s="182"/>
      <c r="K1" s="182"/>
      <c r="L1" s="182" t="str">
        <f>CONCATENATE('Základní list'!$E$4)</f>
        <v>KP</v>
      </c>
      <c r="M1" s="182"/>
      <c r="N1" s="182"/>
      <c r="O1" s="182"/>
      <c r="P1" s="182"/>
      <c r="Q1" s="182" t="str">
        <f>CONCATENATE('Základní list'!$E$4)</f>
        <v>KP</v>
      </c>
      <c r="R1" s="182"/>
      <c r="S1" s="182"/>
      <c r="T1" s="182"/>
      <c r="U1" s="182"/>
      <c r="V1" s="182" t="str">
        <f>CONCATENATE('Základní list'!$E$4)</f>
        <v>KP</v>
      </c>
      <c r="W1" s="182"/>
      <c r="X1" s="182"/>
      <c r="Y1" s="182"/>
      <c r="Z1" s="182"/>
      <c r="AA1" s="182" t="str">
        <f>CONCATENATE('Základní list'!$E$4)</f>
        <v>KP</v>
      </c>
      <c r="AB1" s="182"/>
      <c r="AC1" s="182"/>
      <c r="AD1" s="182"/>
      <c r="AE1" s="182"/>
      <c r="AF1" s="182" t="str">
        <f>CONCATENATE('Základní list'!$E$4)</f>
        <v>KP</v>
      </c>
      <c r="AG1" s="182"/>
      <c r="AH1" s="182"/>
      <c r="AI1" s="182"/>
      <c r="AJ1" s="182"/>
      <c r="AK1" s="182" t="str">
        <f>CONCATENATE('Základní list'!$E$4)</f>
        <v>KP</v>
      </c>
      <c r="AL1" s="182"/>
      <c r="AM1" s="182"/>
      <c r="AN1" s="182"/>
      <c r="AO1" s="182"/>
      <c r="AP1" s="182" t="str">
        <f>CONCATENATE('Základní list'!$E$4)</f>
        <v>KP</v>
      </c>
      <c r="AQ1" s="182"/>
      <c r="AR1" s="182"/>
      <c r="AS1" s="182"/>
      <c r="AT1" s="182"/>
      <c r="AU1" s="182" t="str">
        <f>CONCATENATE('Základní list'!$E$4)</f>
        <v>KP</v>
      </c>
      <c r="AV1" s="182"/>
      <c r="AW1" s="182"/>
      <c r="AX1" s="182"/>
      <c r="AY1" s="182"/>
      <c r="AZ1" s="182" t="str">
        <f>CONCATENATE('Základní list'!$E$4)</f>
        <v>KP</v>
      </c>
      <c r="BA1" s="182"/>
      <c r="BB1" s="182"/>
      <c r="BC1" s="182"/>
      <c r="BD1" s="182"/>
      <c r="BE1" s="182" t="str">
        <f>CONCATENATE('Základní list'!$E$4)</f>
        <v>KP</v>
      </c>
      <c r="BF1" s="182"/>
      <c r="BG1" s="182"/>
      <c r="BH1" s="182"/>
      <c r="BI1" s="182"/>
      <c r="BJ1" s="182" t="str">
        <f>CONCATENATE('Základní list'!$E$4)</f>
        <v>KP</v>
      </c>
      <c r="BK1" s="182"/>
      <c r="BL1" s="182"/>
      <c r="BM1" s="182"/>
      <c r="BN1" s="182"/>
      <c r="BO1" s="182" t="str">
        <f>CONCATENATE('Základní list'!$E$4)</f>
        <v>KP</v>
      </c>
      <c r="BP1" s="182"/>
      <c r="BQ1" s="182"/>
      <c r="BR1" s="182"/>
      <c r="BS1" s="182"/>
      <c r="BT1" s="182" t="str">
        <f>CONCATENATE('Základní list'!$E$4)</f>
        <v>KP</v>
      </c>
      <c r="BU1" s="182"/>
      <c r="BV1" s="182"/>
      <c r="BW1" s="182"/>
      <c r="BX1" s="182"/>
    </row>
    <row r="2" spans="1:76" s="86" customFormat="1" ht="13.5" thickBot="1">
      <c r="A2" s="58"/>
      <c r="B2" s="183" t="str">
        <f>CONCATENATE('Základní list'!$F$5)</f>
        <v>7.5.2017</v>
      </c>
      <c r="C2" s="183"/>
      <c r="D2" s="183"/>
      <c r="E2" s="183"/>
      <c r="F2" s="183"/>
      <c r="G2" s="183" t="str">
        <f>CONCATENATE('Základní list'!$F$5)</f>
        <v>7.5.2017</v>
      </c>
      <c r="H2" s="183"/>
      <c r="I2" s="183"/>
      <c r="J2" s="183"/>
      <c r="K2" s="183"/>
      <c r="L2" s="183" t="str">
        <f>CONCATENATE('Základní list'!$F$5)</f>
        <v>7.5.2017</v>
      </c>
      <c r="M2" s="183"/>
      <c r="N2" s="183"/>
      <c r="O2" s="183"/>
      <c r="P2" s="183"/>
      <c r="Q2" s="183" t="str">
        <f>CONCATENATE('Základní list'!$F$5)</f>
        <v>7.5.2017</v>
      </c>
      <c r="R2" s="183"/>
      <c r="S2" s="183"/>
      <c r="T2" s="183"/>
      <c r="U2" s="183"/>
      <c r="V2" s="183" t="str">
        <f>CONCATENATE('Základní list'!$F$5)</f>
        <v>7.5.2017</v>
      </c>
      <c r="W2" s="183"/>
      <c r="X2" s="183"/>
      <c r="Y2" s="183"/>
      <c r="Z2" s="183"/>
      <c r="AA2" s="183" t="str">
        <f>CONCATENATE('Základní list'!$F$5)</f>
        <v>7.5.2017</v>
      </c>
      <c r="AB2" s="183"/>
      <c r="AC2" s="183"/>
      <c r="AD2" s="183"/>
      <c r="AE2" s="183"/>
      <c r="AF2" s="183" t="str">
        <f>CONCATENATE('Základní list'!$F$5)</f>
        <v>7.5.2017</v>
      </c>
      <c r="AG2" s="183"/>
      <c r="AH2" s="183"/>
      <c r="AI2" s="183"/>
      <c r="AJ2" s="183"/>
      <c r="AK2" s="183" t="str">
        <f>CONCATENATE('Základní list'!$F$5)</f>
        <v>7.5.2017</v>
      </c>
      <c r="AL2" s="183"/>
      <c r="AM2" s="183"/>
      <c r="AN2" s="183"/>
      <c r="AO2" s="183"/>
      <c r="AP2" s="183" t="str">
        <f>CONCATENATE('Základní list'!$F$5)</f>
        <v>7.5.2017</v>
      </c>
      <c r="AQ2" s="183"/>
      <c r="AR2" s="183"/>
      <c r="AS2" s="183"/>
      <c r="AT2" s="183"/>
      <c r="AU2" s="183" t="str">
        <f>CONCATENATE('Základní list'!$F$5)</f>
        <v>7.5.2017</v>
      </c>
      <c r="AV2" s="183"/>
      <c r="AW2" s="183"/>
      <c r="AX2" s="183"/>
      <c r="AY2" s="183"/>
      <c r="AZ2" s="183" t="str">
        <f>CONCATENATE('Základní list'!$F$5)</f>
        <v>7.5.2017</v>
      </c>
      <c r="BA2" s="183"/>
      <c r="BB2" s="183"/>
      <c r="BC2" s="183"/>
      <c r="BD2" s="183"/>
      <c r="BE2" s="183" t="str">
        <f>CONCATENATE('Základní list'!$F$5)</f>
        <v>7.5.2017</v>
      </c>
      <c r="BF2" s="183"/>
      <c r="BG2" s="183"/>
      <c r="BH2" s="183"/>
      <c r="BI2" s="183"/>
      <c r="BJ2" s="183" t="str">
        <f>CONCATENATE('Základní list'!$F$5)</f>
        <v>7.5.2017</v>
      </c>
      <c r="BK2" s="183"/>
      <c r="BL2" s="183"/>
      <c r="BM2" s="183"/>
      <c r="BN2" s="183"/>
      <c r="BO2" s="183" t="str">
        <f>CONCATENATE('Základní list'!$F$5)</f>
        <v>7.5.2017</v>
      </c>
      <c r="BP2" s="183"/>
      <c r="BQ2" s="183"/>
      <c r="BR2" s="183"/>
      <c r="BS2" s="183"/>
      <c r="BT2" s="183" t="str">
        <f>CONCATENATE('Základní list'!$F$5)</f>
        <v>7.5.2017</v>
      </c>
      <c r="BU2" s="183"/>
      <c r="BV2" s="183"/>
      <c r="BW2" s="183"/>
      <c r="BX2" s="183"/>
    </row>
    <row r="3" spans="1:76" ht="16.5" customHeight="1">
      <c r="A3" s="173" t="s">
        <v>11</v>
      </c>
      <c r="B3" s="176" t="s">
        <v>16</v>
      </c>
      <c r="C3" s="177"/>
      <c r="D3" s="177"/>
      <c r="E3" s="177"/>
      <c r="F3" s="178"/>
      <c r="G3" s="176" t="s">
        <v>16</v>
      </c>
      <c r="H3" s="177"/>
      <c r="I3" s="177"/>
      <c r="J3" s="177"/>
      <c r="K3" s="178" t="s">
        <v>36</v>
      </c>
      <c r="L3" s="176" t="s">
        <v>16</v>
      </c>
      <c r="M3" s="177"/>
      <c r="N3" s="177"/>
      <c r="O3" s="177"/>
      <c r="P3" s="178" t="s">
        <v>36</v>
      </c>
      <c r="Q3" s="176" t="s">
        <v>16</v>
      </c>
      <c r="R3" s="177"/>
      <c r="S3" s="177"/>
      <c r="T3" s="177"/>
      <c r="U3" s="178" t="s">
        <v>36</v>
      </c>
      <c r="V3" s="176" t="s">
        <v>16</v>
      </c>
      <c r="W3" s="177"/>
      <c r="X3" s="177"/>
      <c r="Y3" s="177"/>
      <c r="Z3" s="178" t="s">
        <v>36</v>
      </c>
      <c r="AA3" s="176" t="s">
        <v>16</v>
      </c>
      <c r="AB3" s="177"/>
      <c r="AC3" s="177"/>
      <c r="AD3" s="177"/>
      <c r="AE3" s="178" t="s">
        <v>36</v>
      </c>
      <c r="AF3" s="176" t="s">
        <v>16</v>
      </c>
      <c r="AG3" s="177"/>
      <c r="AH3" s="177"/>
      <c r="AI3" s="177"/>
      <c r="AJ3" s="178" t="s">
        <v>36</v>
      </c>
      <c r="AK3" s="176" t="s">
        <v>16</v>
      </c>
      <c r="AL3" s="177"/>
      <c r="AM3" s="177"/>
      <c r="AN3" s="177"/>
      <c r="AO3" s="178" t="s">
        <v>36</v>
      </c>
      <c r="AP3" s="176" t="s">
        <v>16</v>
      </c>
      <c r="AQ3" s="177"/>
      <c r="AR3" s="177"/>
      <c r="AS3" s="177"/>
      <c r="AT3" s="178" t="s">
        <v>36</v>
      </c>
      <c r="AU3" s="176" t="s">
        <v>16</v>
      </c>
      <c r="AV3" s="177"/>
      <c r="AW3" s="177"/>
      <c r="AX3" s="177"/>
      <c r="AY3" s="178" t="s">
        <v>36</v>
      </c>
      <c r="AZ3" s="176" t="s">
        <v>16</v>
      </c>
      <c r="BA3" s="177"/>
      <c r="BB3" s="177"/>
      <c r="BC3" s="177"/>
      <c r="BD3" s="178" t="s">
        <v>36</v>
      </c>
      <c r="BE3" s="176" t="s">
        <v>16</v>
      </c>
      <c r="BF3" s="177"/>
      <c r="BG3" s="177"/>
      <c r="BH3" s="177"/>
      <c r="BI3" s="178" t="s">
        <v>36</v>
      </c>
      <c r="BJ3" s="176" t="s">
        <v>16</v>
      </c>
      <c r="BK3" s="177"/>
      <c r="BL3" s="177"/>
      <c r="BM3" s="177"/>
      <c r="BN3" s="178" t="s">
        <v>36</v>
      </c>
      <c r="BO3" s="176" t="s">
        <v>16</v>
      </c>
      <c r="BP3" s="177"/>
      <c r="BQ3" s="177"/>
      <c r="BR3" s="177"/>
      <c r="BS3" s="178" t="s">
        <v>36</v>
      </c>
      <c r="BT3" s="176" t="s">
        <v>16</v>
      </c>
      <c r="BU3" s="177"/>
      <c r="BV3" s="177"/>
      <c r="BW3" s="177"/>
      <c r="BX3" s="178" t="s">
        <v>36</v>
      </c>
    </row>
    <row r="4" spans="1:76" s="8" customFormat="1" ht="16.5" customHeight="1" thickBot="1">
      <c r="A4" s="174"/>
      <c r="B4" s="179" t="str">
        <f>IF(ISBLANK('Základní list'!$C12),"",'Základní list'!$A12)</f>
        <v>A</v>
      </c>
      <c r="C4" s="180"/>
      <c r="D4" s="180"/>
      <c r="E4" s="180"/>
      <c r="F4" s="181"/>
      <c r="G4" s="179" t="str">
        <f>IF(ISBLANK('Základní list'!$C13),"",'Základní list'!$A13)</f>
        <v>B</v>
      </c>
      <c r="H4" s="180"/>
      <c r="I4" s="180"/>
      <c r="J4" s="180"/>
      <c r="K4" s="181"/>
      <c r="L4" s="179" t="str">
        <f>IF(ISBLANK('Základní list'!$C14),"",'Základní list'!$A14)</f>
        <v>C</v>
      </c>
      <c r="M4" s="180"/>
      <c r="N4" s="180"/>
      <c r="O4" s="180"/>
      <c r="P4" s="181"/>
      <c r="Q4" s="179" t="str">
        <f>IF(ISBLANK('Základní list'!$C15),"",'Základní list'!$A15)</f>
        <v>D</v>
      </c>
      <c r="R4" s="180"/>
      <c r="S4" s="180"/>
      <c r="T4" s="180"/>
      <c r="U4" s="181"/>
      <c r="V4" s="179" t="str">
        <f>IF(ISBLANK('Základní list'!$C16),"",'Základní list'!$A16)</f>
        <v>E</v>
      </c>
      <c r="W4" s="180"/>
      <c r="X4" s="180"/>
      <c r="Y4" s="180"/>
      <c r="Z4" s="181"/>
      <c r="AA4" s="179" t="str">
        <f>IF(ISBLANK('Základní list'!$C17),"",'Základní list'!$A17)</f>
        <v>F</v>
      </c>
      <c r="AB4" s="180"/>
      <c r="AC4" s="180"/>
      <c r="AD4" s="180"/>
      <c r="AE4" s="181"/>
      <c r="AF4" s="179" t="str">
        <f>IF(ISBLANK('Základní list'!$C18),"",'Základní list'!$A18)</f>
        <v>G</v>
      </c>
      <c r="AG4" s="180"/>
      <c r="AH4" s="180"/>
      <c r="AI4" s="180"/>
      <c r="AJ4" s="181"/>
      <c r="AK4" s="179" t="str">
        <f>IF(ISBLANK('Základní list'!$C19),"",'Základní list'!$A19)</f>
        <v>H</v>
      </c>
      <c r="AL4" s="180"/>
      <c r="AM4" s="180"/>
      <c r="AN4" s="180"/>
      <c r="AO4" s="181"/>
      <c r="AP4" s="179" t="str">
        <f>IF(ISBLANK('Základní list'!$C20),"",'Základní list'!$A20)</f>
        <v>I</v>
      </c>
      <c r="AQ4" s="180"/>
      <c r="AR4" s="180"/>
      <c r="AS4" s="180"/>
      <c r="AT4" s="181"/>
      <c r="AU4" s="179" t="str">
        <f>IF(ISBLANK('Základní list'!$C21),"",'Základní list'!$A21)</f>
        <v>J</v>
      </c>
      <c r="AV4" s="180"/>
      <c r="AW4" s="180"/>
      <c r="AX4" s="180"/>
      <c r="AY4" s="181"/>
      <c r="AZ4" s="179" t="str">
        <f>IF(ISBLANK('Základní list'!$C22),"",'Základní list'!$A22)</f>
        <v>K</v>
      </c>
      <c r="BA4" s="180"/>
      <c r="BB4" s="180"/>
      <c r="BC4" s="180"/>
      <c r="BD4" s="181"/>
      <c r="BE4" s="179" t="str">
        <f>IF(ISBLANK('Základní list'!$C23),"",'Základní list'!$A23)</f>
        <v>L</v>
      </c>
      <c r="BF4" s="180"/>
      <c r="BG4" s="180"/>
      <c r="BH4" s="180"/>
      <c r="BI4" s="181"/>
      <c r="BJ4" s="179" t="str">
        <f>IF(ISBLANK('Základní list'!$C24),"",'Základní list'!$A24)</f>
        <v>M</v>
      </c>
      <c r="BK4" s="180"/>
      <c r="BL4" s="180"/>
      <c r="BM4" s="180"/>
      <c r="BN4" s="181"/>
      <c r="BO4" s="179" t="str">
        <f>IF(ISBLANK('Základní list'!$C25),"",'Základní list'!$A25)</f>
        <v>O</v>
      </c>
      <c r="BP4" s="180"/>
      <c r="BQ4" s="180"/>
      <c r="BR4" s="180"/>
      <c r="BS4" s="181"/>
      <c r="BT4" s="179" t="str">
        <f>IF(ISBLANK('Základní list'!$C26),"",'Základní list'!$A26)</f>
        <v>P</v>
      </c>
      <c r="BU4" s="180"/>
      <c r="BV4" s="180"/>
      <c r="BW4" s="180"/>
      <c r="BX4" s="181"/>
    </row>
    <row r="5" spans="1:76" s="9" customFormat="1" ht="13.5" thickBot="1">
      <c r="A5" s="17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>
        <f>IF(ISNA(MATCH(CONCATENATE(B$4,$A6),'Výsledková listina'!$S:$S,0)),"",INDEX('Výsledková listina'!$C:$C,MATCH(CONCATENATE(B$4,$A6),'Výsledková listina'!$S:$S,0),1))</f>
      </c>
      <c r="C6" s="52">
        <f>IF(ISNA(MATCH(CONCATENATE(B$4,$A6),'Výsledková listina'!$S:$S,0)),"",INDEX('Výsledková listina'!$T:$T,MATCH(CONCATENATE(B$4,$A6),'Výsledková listina'!$S:$S,0),1))</f>
      </c>
      <c r="D6" s="94"/>
      <c r="E6" s="50">
        <f aca="true" t="shared" si="0" ref="E6:E35">IF(D6="","",RANK(D6,D$1:D$65536,0)+(COUNT(D$1:D$65536)+1-RANK(D6,D$1:D$65536,0)-RANK(D6,D$1:D$65536,1))/2)</f>
      </c>
      <c r="F6" s="62"/>
      <c r="G6" s="17">
        <f>IF(ISNA(MATCH(CONCATENATE(G$4,$A6),'Výsledková listina'!$S:$S,0)),"",INDEX('Výsledková listina'!$C:$C,MATCH(CONCATENATE(G$4,$A6),'Výsledková listina'!$S:$S,0),1))</f>
      </c>
      <c r="H6" s="52">
        <f>IF(ISNA(MATCH(CONCATENATE(G$4,$A6),'Výsledková listina'!$S:$S,0)),"",INDEX('Výsledková listina'!$T:$T,MATCH(CONCATENATE(G$4,$A6),'Výsledková listina'!$S:$S,0),1))</f>
      </c>
      <c r="I6" s="94"/>
      <c r="J6" s="50">
        <f aca="true" t="shared" si="1" ref="J6:J35">IF(I6="","",RANK(I6,I$1:I$65536,0)+(COUNT(I$1:I$65536)+1-RANK(I6,I$1:I$65536,0)-RANK(I6,I$1:I$65536,1))/2)</f>
      </c>
      <c r="K6" s="62"/>
      <c r="L6" s="17">
        <f>IF(ISNA(MATCH(CONCATENATE(L$4,$A6),'Výsledková listina'!$S:$S,0)),"",INDEX('Výsledková listina'!$C:$C,MATCH(CONCATENATE(L$4,$A6),'Výsledková listina'!$S:$S,0),1))</f>
      </c>
      <c r="M6" s="52">
        <f>IF(ISNA(MATCH(CONCATENATE(L$4,$A6),'Výsledková listina'!$S:$S,0)),"",INDEX('Výsledková listina'!$T:$T,MATCH(CONCATENATE(L$4,$A6),'Výsledková listina'!$S:$S,0),1))</f>
      </c>
      <c r="N6" s="94"/>
      <c r="O6" s="50">
        <f aca="true" t="shared" si="2" ref="O6:O35">IF(N6="","",RANK(N6,N$1:N$65536,0)+(COUNT(N$1:N$65536)+1-RANK(N6,N$1:N$65536,0)-RANK(N6,N$1:N$65536,1))/2)</f>
      </c>
      <c r="P6" s="62"/>
      <c r="Q6" s="17" t="str">
        <f>IF(ISNA(MATCH(CONCATENATE(Q$4,$A6),'Výsledková listina'!$S:$S,0)),"",INDEX('Výsledková listina'!$C:$C,MATCH(CONCATENATE(Q$4,$A6),'Výsledková listina'!$S:$S,0),1))</f>
        <v>Šimáček Jan</v>
      </c>
      <c r="R6" s="52" t="str">
        <f>IF(ISNA(MATCH(CONCATENATE(Q$4,$A6),'Výsledková listina'!$S:$S,0)),"",INDEX('Výsledková listina'!$T:$T,MATCH(CONCATENATE(Q$4,$A6),'Výsledková listina'!$S:$S,0),1))</f>
        <v>MO ČRS Mladá Boleslav</v>
      </c>
      <c r="S6" s="94">
        <v>6420</v>
      </c>
      <c r="T6" s="50">
        <f aca="true" t="shared" si="3" ref="T6:T35">IF(S6="","",RANK(S6,S$1:S$65536,0)+(COUNT(S$1:S$65536)+1-RANK(S6,S$1:S$65536,0)-RANK(S6,S$1:S$65536,1))/2)</f>
        <v>1</v>
      </c>
      <c r="U6" s="62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94"/>
      <c r="Y6" s="50">
        <f aca="true" t="shared" si="4" ref="Y6:Y35">IF(X6="","",RANK(X6,X$1:X$65536,0)+(COUNT(X$1:X$65536)+1-RANK(X6,X$1:X$65536,0)-RANK(X6,X$1:X$65536,1))/2)</f>
      </c>
      <c r="Z6" s="62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94"/>
      <c r="AD6" s="50">
        <f aca="true" t="shared" si="5" ref="AD6:AD35">IF(AC6="","",RANK(AC6,AC$1:AC$65536,0)+(COUNT(AC$1:AC$65536)+1-RANK(AC6,AC$1:AC$65536,0)-RANK(AC6,AC$1:AC$65536,1))/2)</f>
      </c>
      <c r="AE6" s="62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94"/>
      <c r="AI6" s="50">
        <f aca="true" t="shared" si="6" ref="AI6:AI35">IF(AH6="","",RANK(AH6,AH$1:AH$65536,0)+(COUNT(AH$1:AH$65536)+1-RANK(AH6,AH$1:AH$65536,0)-RANK(AH6,AH$1:AH$65536,1))/2)</f>
      </c>
      <c r="AJ6" s="62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94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94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94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94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94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94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94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94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>
        <f>IF(ISNA(MATCH(CONCATENATE(B$4,$A7),'Výsledková listina'!$S:$S,0)),"",INDEX('Výsledková listina'!$C:$C,MATCH(CONCATENATE(B$4,$A7),'Výsledková listina'!$S:$S,0),1))</f>
      </c>
      <c r="C7" s="52">
        <f>IF(ISNA(MATCH(CONCATENATE(B$4,$A7),'Výsledková listina'!$S:$S,0)),"",INDEX('Výsledková listina'!$T:$T,MATCH(CONCATENATE(B$4,$A7),'Výsledková listina'!$S:$S,0),1))</f>
      </c>
      <c r="D7" s="94"/>
      <c r="E7" s="50">
        <f t="shared" si="0"/>
      </c>
      <c r="F7" s="63"/>
      <c r="G7" s="17">
        <f>IF(ISNA(MATCH(CONCATENATE(G$4,$A7),'Výsledková listina'!$S:$S,0)),"",INDEX('Výsledková listina'!$C:$C,MATCH(CONCATENATE(G$4,$A7),'Výsledková listina'!$S:$S,0),1))</f>
      </c>
      <c r="H7" s="52">
        <f>IF(ISNA(MATCH(CONCATENATE(G$4,$A7),'Výsledková listina'!$S:$S,0)),"",INDEX('Výsledková listina'!$T:$T,MATCH(CONCATENATE(G$4,$A7),'Výsledková listina'!$S:$S,0),1))</f>
      </c>
      <c r="I7" s="94"/>
      <c r="J7" s="50">
        <f t="shared" si="1"/>
      </c>
      <c r="K7" s="63"/>
      <c r="L7" s="17">
        <f>IF(ISNA(MATCH(CONCATENATE(L$4,$A7),'Výsledková listina'!$S:$S,0)),"",INDEX('Výsledková listina'!$C:$C,MATCH(CONCATENATE(L$4,$A7),'Výsledková listina'!$S:$S,0),1))</f>
      </c>
      <c r="M7" s="52">
        <f>IF(ISNA(MATCH(CONCATENATE(L$4,$A7),'Výsledková listina'!$S:$S,0)),"",INDEX('Výsledková listina'!$T:$T,MATCH(CONCATENATE(L$4,$A7),'Výsledková listina'!$S:$S,0),1))</f>
      </c>
      <c r="N7" s="94"/>
      <c r="O7" s="50">
        <f t="shared" si="2"/>
      </c>
      <c r="P7" s="63"/>
      <c r="Q7" s="17" t="str">
        <f>IF(ISNA(MATCH(CONCATENATE(Q$4,$A7),'Výsledková listina'!$S:$S,0)),"",INDEX('Výsledková listina'!$C:$C,MATCH(CONCATENATE(Q$4,$A7),'Výsledková listina'!$S:$S,0),1))</f>
        <v>Jecha Michal</v>
      </c>
      <c r="R7" s="52" t="str">
        <f>IF(ISNA(MATCH(CONCATENATE(Q$4,$A7),'Výsledková listina'!$S:$S,0)),"",INDEX('Výsledková listina'!$T:$T,MATCH(CONCATENATE(Q$4,$A7),'Výsledková listina'!$S:$S,0),1))</f>
        <v>MO ČRS Nymburk</v>
      </c>
      <c r="S7" s="94">
        <v>2370</v>
      </c>
      <c r="T7" s="50">
        <f t="shared" si="3"/>
        <v>2</v>
      </c>
      <c r="U7" s="63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94"/>
      <c r="Y7" s="50">
        <f t="shared" si="4"/>
      </c>
      <c r="Z7" s="63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94"/>
      <c r="AD7" s="50">
        <f t="shared" si="5"/>
      </c>
      <c r="AE7" s="63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94"/>
      <c r="AI7" s="50">
        <f t="shared" si="6"/>
      </c>
      <c r="AJ7" s="63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94"/>
      <c r="AN7" s="50">
        <f t="shared" si="7"/>
      </c>
      <c r="AO7" s="63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94"/>
      <c r="AS7" s="50">
        <f t="shared" si="8"/>
      </c>
      <c r="AT7" s="63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94"/>
      <c r="AX7" s="50">
        <f t="shared" si="9"/>
      </c>
      <c r="AY7" s="63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94"/>
      <c r="BC7" s="50">
        <f t="shared" si="10"/>
      </c>
      <c r="BD7" s="63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94"/>
      <c r="BH7" s="50">
        <f t="shared" si="11"/>
      </c>
      <c r="BI7" s="63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94"/>
      <c r="BM7" s="50">
        <f t="shared" si="12"/>
      </c>
      <c r="BN7" s="63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94"/>
      <c r="BR7" s="50">
        <f t="shared" si="13"/>
      </c>
      <c r="BS7" s="63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94"/>
      <c r="BW7" s="50">
        <f t="shared" si="14"/>
      </c>
      <c r="BX7" s="63"/>
    </row>
    <row r="8" spans="1:76" s="10" customFormat="1" ht="34.5" customHeight="1">
      <c r="A8" s="5">
        <v>3</v>
      </c>
      <c r="B8" s="17">
        <f>IF(ISNA(MATCH(CONCATENATE(B$4,$A8),'Výsledková listina'!$S:$S,0)),"",INDEX('Výsledková listina'!$C:$C,MATCH(CONCATENATE(B$4,$A8),'Výsledková listina'!$S:$S,0),1))</f>
      </c>
      <c r="C8" s="52">
        <f>IF(ISNA(MATCH(CONCATENATE(B$4,$A8),'Výsledková listina'!$S:$S,0)),"",INDEX('Výsledková listina'!$T:$T,MATCH(CONCATENATE(B$4,$A8),'Výsledková listina'!$S:$S,0),1))</f>
      </c>
      <c r="D8" s="94"/>
      <c r="E8" s="50">
        <f t="shared" si="0"/>
      </c>
      <c r="F8" s="63"/>
      <c r="G8" s="17">
        <f>IF(ISNA(MATCH(CONCATENATE(G$4,$A8),'Výsledková listina'!$S:$S,0)),"",INDEX('Výsledková listina'!$C:$C,MATCH(CONCATENATE(G$4,$A8),'Výsledková listina'!$S:$S,0),1))</f>
      </c>
      <c r="H8" s="52">
        <f>IF(ISNA(MATCH(CONCATENATE(G$4,$A8),'Výsledková listina'!$S:$S,0)),"",INDEX('Výsledková listina'!$T:$T,MATCH(CONCATENATE(G$4,$A8),'Výsledková listina'!$S:$S,0),1))</f>
      </c>
      <c r="I8" s="94"/>
      <c r="J8" s="50">
        <f t="shared" si="1"/>
      </c>
      <c r="K8" s="63"/>
      <c r="L8" s="17">
        <f>IF(ISNA(MATCH(CONCATENATE(L$4,$A8),'Výsledková listina'!$S:$S,0)),"",INDEX('Výsledková listina'!$C:$C,MATCH(CONCATENATE(L$4,$A8),'Výsledková listina'!$S:$S,0),1))</f>
      </c>
      <c r="M8" s="52">
        <f>IF(ISNA(MATCH(CONCATENATE(L$4,$A8),'Výsledková listina'!$S:$S,0)),"",INDEX('Výsledková listina'!$T:$T,MATCH(CONCATENATE(L$4,$A8),'Výsledková listina'!$S:$S,0),1))</f>
      </c>
      <c r="N8" s="94"/>
      <c r="O8" s="50">
        <f t="shared" si="2"/>
      </c>
      <c r="P8" s="63"/>
      <c r="Q8" s="17">
        <f>IF(ISNA(MATCH(CONCATENATE(Q$4,$A8),'Výsledková listina'!$S:$S,0)),"",INDEX('Výsledková listina'!$C:$C,MATCH(CONCATENATE(Q$4,$A8),'Výsledková listina'!$S:$S,0),1))</f>
      </c>
      <c r="R8" s="52">
        <f>IF(ISNA(MATCH(CONCATENATE(Q$4,$A8),'Výsledková listina'!$S:$S,0)),"",INDEX('Výsledková listina'!$T:$T,MATCH(CONCATENATE(Q$4,$A8),'Výsledková listina'!$S:$S,0),1))</f>
      </c>
      <c r="S8" s="94"/>
      <c r="T8" s="50">
        <f t="shared" si="3"/>
      </c>
      <c r="U8" s="63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94"/>
      <c r="Y8" s="50">
        <f t="shared" si="4"/>
      </c>
      <c r="Z8" s="63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94"/>
      <c r="AD8" s="50">
        <f t="shared" si="5"/>
      </c>
      <c r="AE8" s="63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94"/>
      <c r="AI8" s="50">
        <f t="shared" si="6"/>
      </c>
      <c r="AJ8" s="63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94"/>
      <c r="AN8" s="50">
        <f t="shared" si="7"/>
      </c>
      <c r="AO8" s="63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94"/>
      <c r="AS8" s="50">
        <f t="shared" si="8"/>
      </c>
      <c r="AT8" s="63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94"/>
      <c r="AX8" s="50">
        <f t="shared" si="9"/>
      </c>
      <c r="AY8" s="63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94"/>
      <c r="BC8" s="50">
        <f t="shared" si="10"/>
      </c>
      <c r="BD8" s="63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94"/>
      <c r="BH8" s="50">
        <f t="shared" si="11"/>
      </c>
      <c r="BI8" s="63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94"/>
      <c r="BM8" s="50">
        <f t="shared" si="12"/>
      </c>
      <c r="BN8" s="63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94"/>
      <c r="BR8" s="50">
        <f t="shared" si="13"/>
      </c>
      <c r="BS8" s="63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94"/>
      <c r="BW8" s="50">
        <f t="shared" si="14"/>
      </c>
      <c r="BX8" s="63"/>
    </row>
    <row r="9" spans="1:76" s="10" customFormat="1" ht="34.5" customHeight="1">
      <c r="A9" s="5">
        <v>4</v>
      </c>
      <c r="B9" s="17">
        <f>IF(ISNA(MATCH(CONCATENATE(B$4,$A9),'Výsledková listina'!$S:$S,0)),"",INDEX('Výsledková listina'!$C:$C,MATCH(CONCATENATE(B$4,$A9),'Výsledková listina'!$S:$S,0),1))</f>
      </c>
      <c r="C9" s="52">
        <f>IF(ISNA(MATCH(CONCATENATE(B$4,$A9),'Výsledková listina'!$S:$S,0)),"",INDEX('Výsledková listina'!$T:$T,MATCH(CONCATENATE(B$4,$A9),'Výsledková listina'!$S:$S,0),1))</f>
      </c>
      <c r="D9" s="94"/>
      <c r="E9" s="50">
        <f t="shared" si="0"/>
      </c>
      <c r="F9" s="63"/>
      <c r="G9" s="17">
        <f>IF(ISNA(MATCH(CONCATENATE(G$4,$A9),'Výsledková listina'!$S:$S,0)),"",INDEX('Výsledková listina'!$C:$C,MATCH(CONCATENATE(G$4,$A9),'Výsledková listina'!$S:$S,0),1))</f>
      </c>
      <c r="H9" s="52">
        <f>IF(ISNA(MATCH(CONCATENATE(G$4,$A9),'Výsledková listina'!$S:$S,0)),"",INDEX('Výsledková listina'!$T:$T,MATCH(CONCATENATE(G$4,$A9),'Výsledková listina'!$S:$S,0),1))</f>
      </c>
      <c r="I9" s="94"/>
      <c r="J9" s="50">
        <f t="shared" si="1"/>
      </c>
      <c r="K9" s="63"/>
      <c r="L9" s="17">
        <f>IF(ISNA(MATCH(CONCATENATE(L$4,$A9),'Výsledková listina'!$S:$S,0)),"",INDEX('Výsledková listina'!$C:$C,MATCH(CONCATENATE(L$4,$A9),'Výsledková listina'!$S:$S,0),1))</f>
      </c>
      <c r="M9" s="52">
        <f>IF(ISNA(MATCH(CONCATENATE(L$4,$A9),'Výsledková listina'!$S:$S,0)),"",INDEX('Výsledková listina'!$T:$T,MATCH(CONCATENATE(L$4,$A9),'Výsledková listina'!$S:$S,0),1))</f>
      </c>
      <c r="N9" s="94"/>
      <c r="O9" s="50">
        <f t="shared" si="2"/>
      </c>
      <c r="P9" s="63"/>
      <c r="Q9" s="17">
        <f>IF(ISNA(MATCH(CONCATENATE(Q$4,$A9),'Výsledková listina'!$S:$S,0)),"",INDEX('Výsledková listina'!$C:$C,MATCH(CONCATENATE(Q$4,$A9),'Výsledková listina'!$S:$S,0),1))</f>
      </c>
      <c r="R9" s="52">
        <f>IF(ISNA(MATCH(CONCATENATE(Q$4,$A9),'Výsledková listina'!$S:$S,0)),"",INDEX('Výsledková listina'!$T:$T,MATCH(CONCATENATE(Q$4,$A9),'Výsledková listina'!$S:$S,0),1))</f>
      </c>
      <c r="S9" s="94"/>
      <c r="T9" s="50">
        <f t="shared" si="3"/>
      </c>
      <c r="U9" s="63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94"/>
      <c r="Y9" s="50">
        <f t="shared" si="4"/>
      </c>
      <c r="Z9" s="63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94"/>
      <c r="AD9" s="50">
        <f t="shared" si="5"/>
      </c>
      <c r="AE9" s="63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94"/>
      <c r="AI9" s="50">
        <f t="shared" si="6"/>
      </c>
      <c r="AJ9" s="63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94"/>
      <c r="AN9" s="50">
        <f t="shared" si="7"/>
      </c>
      <c r="AO9" s="63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94"/>
      <c r="AS9" s="50">
        <f t="shared" si="8"/>
      </c>
      <c r="AT9" s="63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94"/>
      <c r="AX9" s="50">
        <f t="shared" si="9"/>
      </c>
      <c r="AY9" s="63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94"/>
      <c r="BC9" s="50">
        <f t="shared" si="10"/>
      </c>
      <c r="BD9" s="63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94"/>
      <c r="BH9" s="50">
        <f t="shared" si="11"/>
      </c>
      <c r="BI9" s="63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94"/>
      <c r="BM9" s="50">
        <f t="shared" si="12"/>
      </c>
      <c r="BN9" s="63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94"/>
      <c r="BR9" s="50">
        <f t="shared" si="13"/>
      </c>
      <c r="BS9" s="63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94"/>
      <c r="BW9" s="50">
        <f t="shared" si="14"/>
      </c>
      <c r="BX9" s="63"/>
    </row>
    <row r="10" spans="1:76" s="10" customFormat="1" ht="34.5" customHeight="1">
      <c r="A10" s="5">
        <v>5</v>
      </c>
      <c r="B10" s="17">
        <f>IF(ISNA(MATCH(CONCATENATE(B$4,$A10),'Výsledková listina'!$S:$S,0)),"",INDEX('Výsledková listina'!$C:$C,MATCH(CONCATENATE(B$4,$A10),'Výsledková listina'!$S:$S,0),1))</f>
      </c>
      <c r="C10" s="52">
        <f>IF(ISNA(MATCH(CONCATENATE(B$4,$A10),'Výsledková listina'!$S:$S,0)),"",INDEX('Výsledková listina'!$T:$T,MATCH(CONCATENATE(B$4,$A10),'Výsledková listina'!$S:$S,0),1))</f>
      </c>
      <c r="D10" s="94"/>
      <c r="E10" s="50">
        <f t="shared" si="0"/>
      </c>
      <c r="F10" s="63"/>
      <c r="G10" s="17">
        <f>IF(ISNA(MATCH(CONCATENATE(G$4,$A10),'Výsledková listina'!$S:$S,0)),"",INDEX('Výsledková listina'!$C:$C,MATCH(CONCATENATE(G$4,$A10),'Výsledková listina'!$S:$S,0),1))</f>
      </c>
      <c r="H10" s="52">
        <f>IF(ISNA(MATCH(CONCATENATE(G$4,$A10),'Výsledková listina'!$S:$S,0)),"",INDEX('Výsledková listina'!$T:$T,MATCH(CONCATENATE(G$4,$A10),'Výsledková listina'!$S:$S,0),1))</f>
      </c>
      <c r="I10" s="94"/>
      <c r="J10" s="50">
        <f t="shared" si="1"/>
      </c>
      <c r="K10" s="63"/>
      <c r="L10" s="17">
        <f>IF(ISNA(MATCH(CONCATENATE(L$4,$A10),'Výsledková listina'!$S:$S,0)),"",INDEX('Výsledková listina'!$C:$C,MATCH(CONCATENATE(L$4,$A10),'Výsledková listina'!$S:$S,0),1))</f>
      </c>
      <c r="M10" s="52">
        <f>IF(ISNA(MATCH(CONCATENATE(L$4,$A10),'Výsledková listina'!$S:$S,0)),"",INDEX('Výsledková listina'!$T:$T,MATCH(CONCATENATE(L$4,$A10),'Výsledková listina'!$S:$S,0),1))</f>
      </c>
      <c r="N10" s="94"/>
      <c r="O10" s="50">
        <f t="shared" si="2"/>
      </c>
      <c r="P10" s="63"/>
      <c r="Q10" s="17">
        <f>IF(ISNA(MATCH(CONCATENATE(Q$4,$A10),'Výsledková listina'!$S:$S,0)),"",INDEX('Výsledková listina'!$C:$C,MATCH(CONCATENATE(Q$4,$A10),'Výsledková listina'!$S:$S,0),1))</f>
      </c>
      <c r="R10" s="52">
        <f>IF(ISNA(MATCH(CONCATENATE(Q$4,$A10),'Výsledková listina'!$S:$S,0)),"",INDEX('Výsledková listina'!$T:$T,MATCH(CONCATENATE(Q$4,$A10),'Výsledková listina'!$S:$S,0),1))</f>
      </c>
      <c r="S10" s="94"/>
      <c r="T10" s="50">
        <f t="shared" si="3"/>
      </c>
      <c r="U10" s="63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94"/>
      <c r="Y10" s="50">
        <f t="shared" si="4"/>
      </c>
      <c r="Z10" s="63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94"/>
      <c r="AD10" s="50">
        <f t="shared" si="5"/>
      </c>
      <c r="AE10" s="63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94"/>
      <c r="AI10" s="50">
        <f t="shared" si="6"/>
      </c>
      <c r="AJ10" s="63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94"/>
      <c r="AN10" s="50">
        <f t="shared" si="7"/>
      </c>
      <c r="AO10" s="63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94"/>
      <c r="AS10" s="50">
        <f t="shared" si="8"/>
      </c>
      <c r="AT10" s="63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94"/>
      <c r="AX10" s="50">
        <f t="shared" si="9"/>
      </c>
      <c r="AY10" s="63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94"/>
      <c r="BC10" s="50">
        <f t="shared" si="10"/>
      </c>
      <c r="BD10" s="63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94"/>
      <c r="BH10" s="50">
        <f t="shared" si="11"/>
      </c>
      <c r="BI10" s="63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94"/>
      <c r="BM10" s="50">
        <f t="shared" si="12"/>
      </c>
      <c r="BN10" s="63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94"/>
      <c r="BR10" s="50">
        <f t="shared" si="13"/>
      </c>
      <c r="BS10" s="63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94"/>
      <c r="BW10" s="50">
        <f t="shared" si="14"/>
      </c>
      <c r="BX10" s="63"/>
    </row>
    <row r="11" spans="1:76" s="10" customFormat="1" ht="34.5" customHeight="1">
      <c r="A11" s="5">
        <v>6</v>
      </c>
      <c r="B11" s="17">
        <f>IF(ISNA(MATCH(CONCATENATE(B$4,$A11),'Výsledková listina'!$S:$S,0)),"",INDEX('Výsledková listina'!$C:$C,MATCH(CONCATENATE(B$4,$A11),'Výsledková listina'!$S:$S,0),1))</f>
      </c>
      <c r="C11" s="52">
        <f>IF(ISNA(MATCH(CONCATENATE(B$4,$A11),'Výsledková listina'!$S:$S,0)),"",INDEX('Výsledková listina'!$T:$T,MATCH(CONCATENATE(B$4,$A11),'Výsledková listina'!$S:$S,0),1))</f>
      </c>
      <c r="D11" s="94"/>
      <c r="E11" s="50">
        <f t="shared" si="0"/>
      </c>
      <c r="F11" s="63"/>
      <c r="G11" s="17">
        <f>IF(ISNA(MATCH(CONCATENATE(G$4,$A11),'Výsledková listina'!$S:$S,0)),"",INDEX('Výsledková listina'!$C:$C,MATCH(CONCATENATE(G$4,$A11),'Výsledková listina'!$S:$S,0),1))</f>
      </c>
      <c r="H11" s="52">
        <f>IF(ISNA(MATCH(CONCATENATE(G$4,$A11),'Výsledková listina'!$S:$S,0)),"",INDEX('Výsledková listina'!$T:$T,MATCH(CONCATENATE(G$4,$A11),'Výsledková listina'!$S:$S,0),1))</f>
      </c>
      <c r="I11" s="94"/>
      <c r="J11" s="50">
        <f t="shared" si="1"/>
      </c>
      <c r="K11" s="63"/>
      <c r="L11" s="17">
        <f>IF(ISNA(MATCH(CONCATENATE(L$4,$A11),'Výsledková listina'!$S:$S,0)),"",INDEX('Výsledková listina'!$C:$C,MATCH(CONCATENATE(L$4,$A11),'Výsledková listina'!$S:$S,0),1))</f>
      </c>
      <c r="M11" s="52">
        <f>IF(ISNA(MATCH(CONCATENATE(L$4,$A11),'Výsledková listina'!$S:$S,0)),"",INDEX('Výsledková listina'!$T:$T,MATCH(CONCATENATE(L$4,$A11),'Výsledková listina'!$S:$S,0),1))</f>
      </c>
      <c r="N11" s="94"/>
      <c r="O11" s="50">
        <f t="shared" si="2"/>
      </c>
      <c r="P11" s="63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94"/>
      <c r="T11" s="50">
        <f t="shared" si="3"/>
      </c>
      <c r="U11" s="63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94"/>
      <c r="Y11" s="50">
        <f t="shared" si="4"/>
      </c>
      <c r="Z11" s="63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94"/>
      <c r="AD11" s="50">
        <f t="shared" si="5"/>
      </c>
      <c r="AE11" s="63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94"/>
      <c r="AI11" s="50">
        <f t="shared" si="6"/>
      </c>
      <c r="AJ11" s="63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94"/>
      <c r="AN11" s="50">
        <f t="shared" si="7"/>
      </c>
      <c r="AO11" s="63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94"/>
      <c r="AS11" s="50">
        <f t="shared" si="8"/>
      </c>
      <c r="AT11" s="63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94"/>
      <c r="AX11" s="50">
        <f t="shared" si="9"/>
      </c>
      <c r="AY11" s="63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94"/>
      <c r="BC11" s="50">
        <f t="shared" si="10"/>
      </c>
      <c r="BD11" s="63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94"/>
      <c r="BH11" s="50">
        <f t="shared" si="11"/>
      </c>
      <c r="BI11" s="63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94"/>
      <c r="BM11" s="50">
        <f t="shared" si="12"/>
      </c>
      <c r="BN11" s="63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94"/>
      <c r="BR11" s="50">
        <f t="shared" si="13"/>
      </c>
      <c r="BS11" s="63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94"/>
      <c r="BW11" s="50">
        <f t="shared" si="14"/>
      </c>
      <c r="BX11" s="63"/>
    </row>
    <row r="12" spans="1:76" s="10" customFormat="1" ht="34.5" customHeight="1">
      <c r="A12" s="5">
        <v>7</v>
      </c>
      <c r="B12" s="17">
        <f>IF(ISNA(MATCH(CONCATENATE(B$4,$A12),'Výsledková listina'!$S:$S,0)),"",INDEX('Výsledková listina'!$C:$C,MATCH(CONCATENATE(B$4,$A12),'Výsledková listina'!$S:$S,0),1))</f>
      </c>
      <c r="C12" s="52">
        <f>IF(ISNA(MATCH(CONCATENATE(B$4,$A12),'Výsledková listina'!$S:$S,0)),"",INDEX('Výsledková listina'!$T:$T,MATCH(CONCATENATE(B$4,$A12),'Výsledková listina'!$S:$S,0),1))</f>
      </c>
      <c r="D12" s="94"/>
      <c r="E12" s="50">
        <f t="shared" si="0"/>
      </c>
      <c r="F12" s="63"/>
      <c r="G12" s="17">
        <f>IF(ISNA(MATCH(CONCATENATE(G$4,$A12),'Výsledková listina'!$S:$S,0)),"",INDEX('Výsledková listina'!$C:$C,MATCH(CONCATENATE(G$4,$A12),'Výsledková listina'!$S:$S,0),1))</f>
      </c>
      <c r="H12" s="52">
        <f>IF(ISNA(MATCH(CONCATENATE(G$4,$A12),'Výsledková listina'!$S:$S,0)),"",INDEX('Výsledková listina'!$T:$T,MATCH(CONCATENATE(G$4,$A12),'Výsledková listina'!$S:$S,0),1))</f>
      </c>
      <c r="I12" s="94"/>
      <c r="J12" s="50">
        <f t="shared" si="1"/>
      </c>
      <c r="K12" s="63"/>
      <c r="L12" s="17">
        <f>IF(ISNA(MATCH(CONCATENATE(L$4,$A12),'Výsledková listina'!$S:$S,0)),"",INDEX('Výsledková listina'!$C:$C,MATCH(CONCATENATE(L$4,$A12),'Výsledková listina'!$S:$S,0),1))</f>
      </c>
      <c r="M12" s="52">
        <f>IF(ISNA(MATCH(CONCATENATE(L$4,$A12),'Výsledková listina'!$S:$S,0)),"",INDEX('Výsledková listina'!$T:$T,MATCH(CONCATENATE(L$4,$A12),'Výsledková listina'!$S:$S,0),1))</f>
      </c>
      <c r="N12" s="94"/>
      <c r="O12" s="50">
        <f t="shared" si="2"/>
      </c>
      <c r="P12" s="63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94"/>
      <c r="T12" s="50">
        <f t="shared" si="3"/>
      </c>
      <c r="U12" s="63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94"/>
      <c r="Y12" s="50">
        <f t="shared" si="4"/>
      </c>
      <c r="Z12" s="63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94"/>
      <c r="AD12" s="50">
        <f t="shared" si="5"/>
      </c>
      <c r="AE12" s="63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94"/>
      <c r="AI12" s="50">
        <f t="shared" si="6"/>
      </c>
      <c r="AJ12" s="63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94"/>
      <c r="AN12" s="50">
        <f t="shared" si="7"/>
      </c>
      <c r="AO12" s="63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94"/>
      <c r="AS12" s="50">
        <f t="shared" si="8"/>
      </c>
      <c r="AT12" s="63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94"/>
      <c r="AX12" s="50">
        <f t="shared" si="9"/>
      </c>
      <c r="AY12" s="63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94"/>
      <c r="BC12" s="50">
        <f t="shared" si="10"/>
      </c>
      <c r="BD12" s="63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94"/>
      <c r="BH12" s="50">
        <f t="shared" si="11"/>
      </c>
      <c r="BI12" s="63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94"/>
      <c r="BM12" s="50">
        <f t="shared" si="12"/>
      </c>
      <c r="BN12" s="63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94"/>
      <c r="BR12" s="50">
        <f t="shared" si="13"/>
      </c>
      <c r="BS12" s="63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94"/>
      <c r="BW12" s="50">
        <f t="shared" si="14"/>
      </c>
      <c r="BX12" s="63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94"/>
      <c r="E13" s="50">
        <f t="shared" si="0"/>
      </c>
      <c r="F13" s="63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94"/>
      <c r="J13" s="50">
        <f t="shared" si="1"/>
      </c>
      <c r="K13" s="63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94"/>
      <c r="O13" s="50">
        <f t="shared" si="2"/>
      </c>
      <c r="P13" s="63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94"/>
      <c r="T13" s="50">
        <f t="shared" si="3"/>
      </c>
      <c r="U13" s="63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94"/>
      <c r="Y13" s="50">
        <f t="shared" si="4"/>
      </c>
      <c r="Z13" s="63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94"/>
      <c r="AD13" s="50">
        <f t="shared" si="5"/>
      </c>
      <c r="AE13" s="63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94"/>
      <c r="AI13" s="50">
        <f t="shared" si="6"/>
      </c>
      <c r="AJ13" s="63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94"/>
      <c r="AN13" s="50">
        <f t="shared" si="7"/>
      </c>
      <c r="AO13" s="63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94"/>
      <c r="AS13" s="50">
        <f t="shared" si="8"/>
      </c>
      <c r="AT13" s="63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94"/>
      <c r="AX13" s="50">
        <f t="shared" si="9"/>
      </c>
      <c r="AY13" s="63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94"/>
      <c r="BC13" s="50">
        <f t="shared" si="10"/>
      </c>
      <c r="BD13" s="63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94"/>
      <c r="BH13" s="50">
        <f t="shared" si="11"/>
      </c>
      <c r="BI13" s="63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94"/>
      <c r="BM13" s="50">
        <f t="shared" si="12"/>
      </c>
      <c r="BN13" s="63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94"/>
      <c r="BR13" s="50">
        <f t="shared" si="13"/>
      </c>
      <c r="BS13" s="63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94"/>
      <c r="BW13" s="50">
        <f t="shared" si="14"/>
      </c>
      <c r="BX13" s="63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94"/>
      <c r="E14" s="50">
        <f t="shared" si="0"/>
      </c>
      <c r="F14" s="63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94"/>
      <c r="J14" s="50">
        <f t="shared" si="1"/>
      </c>
      <c r="K14" s="63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94"/>
      <c r="O14" s="50">
        <f t="shared" si="2"/>
      </c>
      <c r="P14" s="63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94"/>
      <c r="T14" s="50">
        <f t="shared" si="3"/>
      </c>
      <c r="U14" s="63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94"/>
      <c r="Y14" s="50">
        <f t="shared" si="4"/>
      </c>
      <c r="Z14" s="63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94"/>
      <c r="AD14" s="50">
        <f t="shared" si="5"/>
      </c>
      <c r="AE14" s="63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94"/>
      <c r="AI14" s="50">
        <f t="shared" si="6"/>
      </c>
      <c r="AJ14" s="63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94"/>
      <c r="AN14" s="50">
        <f t="shared" si="7"/>
      </c>
      <c r="AO14" s="63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94"/>
      <c r="AS14" s="50">
        <f t="shared" si="8"/>
      </c>
      <c r="AT14" s="63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94"/>
      <c r="AX14" s="50">
        <f t="shared" si="9"/>
      </c>
      <c r="AY14" s="63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94"/>
      <c r="BC14" s="50">
        <f t="shared" si="10"/>
      </c>
      <c r="BD14" s="63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94"/>
      <c r="BH14" s="50">
        <f t="shared" si="11"/>
      </c>
      <c r="BI14" s="63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94"/>
      <c r="BM14" s="50">
        <f t="shared" si="12"/>
      </c>
      <c r="BN14" s="63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94"/>
      <c r="BR14" s="50">
        <f t="shared" si="13"/>
      </c>
      <c r="BS14" s="63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94"/>
      <c r="BW14" s="50">
        <f t="shared" si="14"/>
      </c>
      <c r="BX14" s="63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94"/>
      <c r="E15" s="50">
        <f t="shared" si="0"/>
      </c>
      <c r="F15" s="63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94"/>
      <c r="J15" s="50">
        <f t="shared" si="1"/>
      </c>
      <c r="K15" s="63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94"/>
      <c r="O15" s="50">
        <f t="shared" si="2"/>
      </c>
      <c r="P15" s="63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94"/>
      <c r="T15" s="50">
        <f t="shared" si="3"/>
      </c>
      <c r="U15" s="63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94"/>
      <c r="Y15" s="50">
        <f t="shared" si="4"/>
      </c>
      <c r="Z15" s="63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94"/>
      <c r="AD15" s="50">
        <f t="shared" si="5"/>
      </c>
      <c r="AE15" s="63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94"/>
      <c r="AI15" s="50">
        <f t="shared" si="6"/>
      </c>
      <c r="AJ15" s="63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94"/>
      <c r="AN15" s="50">
        <f t="shared" si="7"/>
      </c>
      <c r="AO15" s="63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94"/>
      <c r="AS15" s="50">
        <f t="shared" si="8"/>
      </c>
      <c r="AT15" s="63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94"/>
      <c r="AX15" s="50">
        <f t="shared" si="9"/>
      </c>
      <c r="AY15" s="63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94"/>
      <c r="BC15" s="50">
        <f t="shared" si="10"/>
      </c>
      <c r="BD15" s="63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94"/>
      <c r="BH15" s="50">
        <f t="shared" si="11"/>
      </c>
      <c r="BI15" s="63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94"/>
      <c r="BM15" s="50">
        <f t="shared" si="12"/>
      </c>
      <c r="BN15" s="63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94"/>
      <c r="BR15" s="50">
        <f t="shared" si="13"/>
      </c>
      <c r="BS15" s="63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94"/>
      <c r="BW15" s="50">
        <f t="shared" si="14"/>
      </c>
      <c r="BX15" s="63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94"/>
      <c r="E16" s="50">
        <f t="shared" si="0"/>
      </c>
      <c r="F16" s="63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94"/>
      <c r="J16" s="50">
        <f t="shared" si="1"/>
      </c>
      <c r="K16" s="63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94"/>
      <c r="O16" s="50">
        <f t="shared" si="2"/>
      </c>
      <c r="P16" s="63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94"/>
      <c r="T16" s="50">
        <f t="shared" si="3"/>
      </c>
      <c r="U16" s="63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94"/>
      <c r="Y16" s="50">
        <f t="shared" si="4"/>
      </c>
      <c r="Z16" s="63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94"/>
      <c r="AD16" s="50">
        <f t="shared" si="5"/>
      </c>
      <c r="AE16" s="63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94"/>
      <c r="AI16" s="50">
        <f t="shared" si="6"/>
      </c>
      <c r="AJ16" s="63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94"/>
      <c r="AN16" s="50">
        <f t="shared" si="7"/>
      </c>
      <c r="AO16" s="63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94"/>
      <c r="AS16" s="50">
        <f t="shared" si="8"/>
      </c>
      <c r="AT16" s="63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94"/>
      <c r="AX16" s="50">
        <f t="shared" si="9"/>
      </c>
      <c r="AY16" s="63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94"/>
      <c r="BC16" s="50">
        <f t="shared" si="10"/>
      </c>
      <c r="BD16" s="63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94"/>
      <c r="BH16" s="50">
        <f t="shared" si="11"/>
      </c>
      <c r="BI16" s="63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94"/>
      <c r="BM16" s="50">
        <f t="shared" si="12"/>
      </c>
      <c r="BN16" s="63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94"/>
      <c r="BR16" s="50">
        <f t="shared" si="13"/>
      </c>
      <c r="BS16" s="63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94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94"/>
      <c r="E17" s="50">
        <f t="shared" si="0"/>
      </c>
      <c r="F17" s="63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94"/>
      <c r="J17" s="50">
        <f t="shared" si="1"/>
      </c>
      <c r="K17" s="63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94"/>
      <c r="O17" s="50">
        <f t="shared" si="2"/>
      </c>
      <c r="P17" s="63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94"/>
      <c r="T17" s="50">
        <f t="shared" si="3"/>
      </c>
      <c r="U17" s="63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94"/>
      <c r="Y17" s="50">
        <f t="shared" si="4"/>
      </c>
      <c r="Z17" s="63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94"/>
      <c r="AD17" s="50">
        <f t="shared" si="5"/>
      </c>
      <c r="AE17" s="63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94"/>
      <c r="AI17" s="50">
        <f t="shared" si="6"/>
      </c>
      <c r="AJ17" s="63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94"/>
      <c r="AN17" s="50">
        <f t="shared" si="7"/>
      </c>
      <c r="AO17" s="63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94"/>
      <c r="AS17" s="50">
        <f t="shared" si="8"/>
      </c>
      <c r="AT17" s="63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94"/>
      <c r="AX17" s="50">
        <f t="shared" si="9"/>
      </c>
      <c r="AY17" s="63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94"/>
      <c r="BC17" s="50">
        <f t="shared" si="10"/>
      </c>
      <c r="BD17" s="63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94"/>
      <c r="BH17" s="50">
        <f t="shared" si="11"/>
      </c>
      <c r="BI17" s="63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94"/>
      <c r="BM17" s="50">
        <f t="shared" si="12"/>
      </c>
      <c r="BN17" s="63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94"/>
      <c r="BR17" s="50">
        <f t="shared" si="13"/>
      </c>
      <c r="BS17" s="63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94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94"/>
      <c r="E18" s="50">
        <f t="shared" si="0"/>
      </c>
      <c r="F18" s="63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94"/>
      <c r="J18" s="50">
        <f t="shared" si="1"/>
      </c>
      <c r="K18" s="63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94"/>
      <c r="O18" s="50">
        <f t="shared" si="2"/>
      </c>
      <c r="P18" s="63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94"/>
      <c r="T18" s="50">
        <f t="shared" si="3"/>
      </c>
      <c r="U18" s="63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94"/>
      <c r="Y18" s="50">
        <f t="shared" si="4"/>
      </c>
      <c r="Z18" s="63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94"/>
      <c r="AD18" s="50">
        <f t="shared" si="5"/>
      </c>
      <c r="AE18" s="63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94"/>
      <c r="AI18" s="50">
        <f t="shared" si="6"/>
      </c>
      <c r="AJ18" s="63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94"/>
      <c r="AN18" s="50">
        <f t="shared" si="7"/>
      </c>
      <c r="AO18" s="63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94"/>
      <c r="AS18" s="50">
        <f t="shared" si="8"/>
      </c>
      <c r="AT18" s="63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94"/>
      <c r="AX18" s="50">
        <f t="shared" si="9"/>
      </c>
      <c r="AY18" s="63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94"/>
      <c r="BC18" s="50">
        <f t="shared" si="10"/>
      </c>
      <c r="BD18" s="63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94"/>
      <c r="BH18" s="50">
        <f t="shared" si="11"/>
      </c>
      <c r="BI18" s="63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94"/>
      <c r="BM18" s="50">
        <f t="shared" si="12"/>
      </c>
      <c r="BN18" s="63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94"/>
      <c r="BR18" s="50">
        <f t="shared" si="13"/>
      </c>
      <c r="BS18" s="63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94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94"/>
      <c r="E19" s="50">
        <f t="shared" si="0"/>
      </c>
      <c r="F19" s="63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94"/>
      <c r="J19" s="50">
        <f t="shared" si="1"/>
      </c>
      <c r="K19" s="63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94"/>
      <c r="O19" s="50">
        <f t="shared" si="2"/>
      </c>
      <c r="P19" s="63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94"/>
      <c r="T19" s="50">
        <f t="shared" si="3"/>
      </c>
      <c r="U19" s="63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94"/>
      <c r="Y19" s="50">
        <f t="shared" si="4"/>
      </c>
      <c r="Z19" s="63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94"/>
      <c r="AD19" s="50">
        <f t="shared" si="5"/>
      </c>
      <c r="AE19" s="63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94"/>
      <c r="AI19" s="50">
        <f t="shared" si="6"/>
      </c>
      <c r="AJ19" s="63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94"/>
      <c r="AN19" s="50">
        <f t="shared" si="7"/>
      </c>
      <c r="AO19" s="63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94"/>
      <c r="AS19" s="50">
        <f t="shared" si="8"/>
      </c>
      <c r="AT19" s="63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94"/>
      <c r="AX19" s="50">
        <f t="shared" si="9"/>
      </c>
      <c r="AY19" s="63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94"/>
      <c r="BC19" s="50">
        <f t="shared" si="10"/>
      </c>
      <c r="BD19" s="63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94"/>
      <c r="BH19" s="50">
        <f t="shared" si="11"/>
      </c>
      <c r="BI19" s="63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94"/>
      <c r="BM19" s="50">
        <f t="shared" si="12"/>
      </c>
      <c r="BN19" s="63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94"/>
      <c r="BR19" s="50">
        <f t="shared" si="13"/>
      </c>
      <c r="BS19" s="63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94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94"/>
      <c r="E20" s="50">
        <f t="shared" si="0"/>
      </c>
      <c r="F20" s="63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94"/>
      <c r="J20" s="50">
        <f t="shared" si="1"/>
      </c>
      <c r="K20" s="63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94"/>
      <c r="O20" s="50">
        <f t="shared" si="2"/>
      </c>
      <c r="P20" s="63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94"/>
      <c r="T20" s="50">
        <f t="shared" si="3"/>
      </c>
      <c r="U20" s="63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94"/>
      <c r="Y20" s="50">
        <f t="shared" si="4"/>
      </c>
      <c r="Z20" s="63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3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3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3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3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3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3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3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3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3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94"/>
      <c r="E21" s="50">
        <f t="shared" si="0"/>
      </c>
      <c r="F21" s="63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94"/>
      <c r="J21" s="50">
        <f t="shared" si="1"/>
      </c>
      <c r="K21" s="63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94"/>
      <c r="O21" s="50">
        <f t="shared" si="2"/>
      </c>
      <c r="P21" s="63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94"/>
      <c r="T21" s="50">
        <f t="shared" si="3"/>
      </c>
      <c r="U21" s="63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94"/>
      <c r="Y21" s="50">
        <f t="shared" si="4"/>
      </c>
      <c r="Z21" s="63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3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3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3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3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3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3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3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3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3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94"/>
      <c r="E22" s="50">
        <f t="shared" si="0"/>
      </c>
      <c r="F22" s="63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94"/>
      <c r="J22" s="50">
        <f t="shared" si="1"/>
      </c>
      <c r="K22" s="63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94"/>
      <c r="O22" s="50">
        <f t="shared" si="2"/>
      </c>
      <c r="P22" s="63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94"/>
      <c r="T22" s="50">
        <f t="shared" si="3"/>
      </c>
      <c r="U22" s="63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94"/>
      <c r="Y22" s="50">
        <f t="shared" si="4"/>
      </c>
      <c r="Z22" s="63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3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3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3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3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3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3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3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3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3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94"/>
      <c r="E23" s="50">
        <f t="shared" si="0"/>
      </c>
      <c r="F23" s="63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94"/>
      <c r="J23" s="50">
        <f t="shared" si="1"/>
      </c>
      <c r="K23" s="63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94"/>
      <c r="O23" s="50">
        <f t="shared" si="2"/>
      </c>
      <c r="P23" s="63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94"/>
      <c r="T23" s="50">
        <f t="shared" si="3"/>
      </c>
      <c r="U23" s="63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94"/>
      <c r="Y23" s="50">
        <f t="shared" si="4"/>
      </c>
      <c r="Z23" s="63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3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3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3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3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3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3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3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3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3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94"/>
      <c r="E24" s="50">
        <f t="shared" si="0"/>
      </c>
      <c r="F24" s="63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94"/>
      <c r="J24" s="50">
        <f t="shared" si="1"/>
      </c>
      <c r="K24" s="63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94"/>
      <c r="O24" s="50">
        <f t="shared" si="2"/>
      </c>
      <c r="P24" s="63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94"/>
      <c r="T24" s="50">
        <f t="shared" si="3"/>
      </c>
      <c r="U24" s="63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94"/>
      <c r="Y24" s="50">
        <f t="shared" si="4"/>
      </c>
      <c r="Z24" s="63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3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3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3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3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3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3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3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3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3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94"/>
      <c r="E25" s="50">
        <f t="shared" si="0"/>
      </c>
      <c r="F25" s="63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94"/>
      <c r="J25" s="50">
        <f t="shared" si="1"/>
      </c>
      <c r="K25" s="63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94"/>
      <c r="O25" s="50">
        <f t="shared" si="2"/>
      </c>
      <c r="P25" s="63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94"/>
      <c r="T25" s="50">
        <f t="shared" si="3"/>
      </c>
      <c r="U25" s="63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94"/>
      <c r="Y25" s="50">
        <f t="shared" si="4"/>
      </c>
      <c r="Z25" s="63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3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3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3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3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3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3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3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3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3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3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3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3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3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3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3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3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3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3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3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3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3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3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3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3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3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3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3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3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3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3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3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3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3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3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3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3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3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3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3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3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3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3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3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3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3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3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3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3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3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3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3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3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3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3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3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3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3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3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3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3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3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3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3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3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3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3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3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3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3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3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3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3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3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3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3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3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3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3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3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3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3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3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3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3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3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3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3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3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3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3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3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3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3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3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3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3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3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3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3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3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3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3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3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3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3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3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3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3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3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3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3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3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3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3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3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3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3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3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3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3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3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3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3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3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3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3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3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3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3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3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3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3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3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3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3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4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4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4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4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4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4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4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4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4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4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4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4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4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4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2" t="str">
        <f>CONCATENATE('Základní list'!$E$4)</f>
        <v>KP</v>
      </c>
      <c r="C1" s="182"/>
      <c r="D1" s="182"/>
      <c r="E1" s="182"/>
      <c r="F1" s="182"/>
      <c r="G1" s="182" t="str">
        <f>CONCATENATE('Základní list'!$E$4)</f>
        <v>KP</v>
      </c>
      <c r="H1" s="182"/>
      <c r="I1" s="182"/>
      <c r="J1" s="182"/>
      <c r="K1" s="182"/>
      <c r="L1" s="182" t="str">
        <f>CONCATENATE('Základní list'!$E$4)</f>
        <v>KP</v>
      </c>
      <c r="M1" s="182"/>
      <c r="N1" s="182"/>
      <c r="O1" s="182"/>
      <c r="P1" s="182"/>
      <c r="Q1" s="182" t="str">
        <f>CONCATENATE('Základní list'!$E$4)</f>
        <v>KP</v>
      </c>
      <c r="R1" s="182"/>
      <c r="S1" s="182"/>
      <c r="T1" s="182"/>
      <c r="U1" s="182"/>
      <c r="V1" s="182" t="str">
        <f>CONCATENATE('Základní list'!$E$4)</f>
        <v>KP</v>
      </c>
      <c r="W1" s="182"/>
      <c r="X1" s="182"/>
      <c r="Y1" s="182"/>
      <c r="Z1" s="182"/>
      <c r="AA1" s="182" t="str">
        <f>CONCATENATE('Základní list'!$E$4)</f>
        <v>KP</v>
      </c>
      <c r="AB1" s="182"/>
      <c r="AC1" s="182"/>
      <c r="AD1" s="182"/>
      <c r="AE1" s="182"/>
      <c r="AF1" s="182" t="str">
        <f>CONCATENATE('Základní list'!$E$4)</f>
        <v>KP</v>
      </c>
      <c r="AG1" s="182"/>
      <c r="AH1" s="182"/>
      <c r="AI1" s="182"/>
      <c r="AJ1" s="182"/>
      <c r="AK1" s="182" t="str">
        <f>CONCATENATE('Základní list'!$E$4)</f>
        <v>KP</v>
      </c>
      <c r="AL1" s="182"/>
      <c r="AM1" s="182"/>
      <c r="AN1" s="182"/>
      <c r="AO1" s="182"/>
      <c r="AP1" s="182" t="str">
        <f>CONCATENATE('Základní list'!$E$4)</f>
        <v>KP</v>
      </c>
      <c r="AQ1" s="182"/>
      <c r="AR1" s="182"/>
      <c r="AS1" s="182"/>
      <c r="AT1" s="182"/>
      <c r="AU1" s="182" t="str">
        <f>CONCATENATE('Základní list'!$E$4)</f>
        <v>KP</v>
      </c>
      <c r="AV1" s="182"/>
      <c r="AW1" s="182"/>
      <c r="AX1" s="182"/>
      <c r="AY1" s="182"/>
      <c r="AZ1" s="182" t="str">
        <f>CONCATENATE('Základní list'!$E$4)</f>
        <v>KP</v>
      </c>
      <c r="BA1" s="182"/>
      <c r="BB1" s="182"/>
      <c r="BC1" s="182"/>
      <c r="BD1" s="182"/>
      <c r="BE1" s="182" t="str">
        <f>CONCATENATE('Základní list'!$E$4)</f>
        <v>KP</v>
      </c>
      <c r="BF1" s="182"/>
      <c r="BG1" s="182"/>
      <c r="BH1" s="182"/>
      <c r="BI1" s="182"/>
      <c r="BJ1" s="182" t="str">
        <f>CONCATENATE('Základní list'!$E$4)</f>
        <v>KP</v>
      </c>
      <c r="BK1" s="182"/>
      <c r="BL1" s="182"/>
      <c r="BM1" s="182"/>
      <c r="BN1" s="182"/>
      <c r="BO1" s="182" t="str">
        <f>CONCATENATE('Základní list'!$E$4)</f>
        <v>KP</v>
      </c>
      <c r="BP1" s="182"/>
      <c r="BQ1" s="182"/>
      <c r="BR1" s="182"/>
      <c r="BS1" s="182"/>
      <c r="BT1" s="182" t="str">
        <f>CONCATENATE('Základní list'!$E$4)</f>
        <v>KP</v>
      </c>
      <c r="BU1" s="182"/>
      <c r="BV1" s="182"/>
      <c r="BW1" s="182"/>
      <c r="BX1" s="182"/>
    </row>
    <row r="2" spans="1:76" s="86" customFormat="1" ht="13.5" thickBot="1">
      <c r="A2" s="58"/>
      <c r="B2" s="183" t="str">
        <f>CONCATENATE('Základní list'!$D$5)</f>
        <v>6.5.</v>
      </c>
      <c r="C2" s="183"/>
      <c r="D2" s="183"/>
      <c r="E2" s="183"/>
      <c r="F2" s="183"/>
      <c r="G2" s="183" t="str">
        <f>CONCATENATE('Základní list'!$D$5)</f>
        <v>6.5.</v>
      </c>
      <c r="H2" s="183"/>
      <c r="I2" s="183"/>
      <c r="J2" s="183"/>
      <c r="K2" s="183"/>
      <c r="L2" s="183" t="str">
        <f>CONCATENATE('Základní list'!$D$5)</f>
        <v>6.5.</v>
      </c>
      <c r="M2" s="183"/>
      <c r="N2" s="183"/>
      <c r="O2" s="183"/>
      <c r="P2" s="183"/>
      <c r="Q2" s="183" t="str">
        <f>CONCATENATE('Základní list'!$D$5)</f>
        <v>6.5.</v>
      </c>
      <c r="R2" s="183"/>
      <c r="S2" s="183"/>
      <c r="T2" s="183"/>
      <c r="U2" s="183"/>
      <c r="V2" s="183" t="str">
        <f>CONCATENATE('Základní list'!$D$5)</f>
        <v>6.5.</v>
      </c>
      <c r="W2" s="183"/>
      <c r="X2" s="183"/>
      <c r="Y2" s="183"/>
      <c r="Z2" s="183"/>
      <c r="AA2" s="183" t="str">
        <f>CONCATENATE('Základní list'!$D$5)</f>
        <v>6.5.</v>
      </c>
      <c r="AB2" s="183"/>
      <c r="AC2" s="183"/>
      <c r="AD2" s="183"/>
      <c r="AE2" s="183"/>
      <c r="AF2" s="183" t="str">
        <f>CONCATENATE('Základní list'!$D$5)</f>
        <v>6.5.</v>
      </c>
      <c r="AG2" s="183"/>
      <c r="AH2" s="183"/>
      <c r="AI2" s="183"/>
      <c r="AJ2" s="183"/>
      <c r="AK2" s="183" t="str">
        <f>CONCATENATE('Základní list'!$D$5)</f>
        <v>6.5.</v>
      </c>
      <c r="AL2" s="183"/>
      <c r="AM2" s="183"/>
      <c r="AN2" s="183"/>
      <c r="AO2" s="183"/>
      <c r="AP2" s="183" t="str">
        <f>CONCATENATE('Základní list'!$D$5)</f>
        <v>6.5.</v>
      </c>
      <c r="AQ2" s="183"/>
      <c r="AR2" s="183"/>
      <c r="AS2" s="183"/>
      <c r="AT2" s="183"/>
      <c r="AU2" s="183" t="str">
        <f>CONCATENATE('Základní list'!$D$5)</f>
        <v>6.5.</v>
      </c>
      <c r="AV2" s="183"/>
      <c r="AW2" s="183"/>
      <c r="AX2" s="183"/>
      <c r="AY2" s="183"/>
      <c r="AZ2" s="183" t="str">
        <f>CONCATENATE('Základní list'!$D$5)</f>
        <v>6.5.</v>
      </c>
      <c r="BA2" s="183"/>
      <c r="BB2" s="183"/>
      <c r="BC2" s="183"/>
      <c r="BD2" s="183"/>
      <c r="BE2" s="183" t="str">
        <f>CONCATENATE('Základní list'!$D$5)</f>
        <v>6.5.</v>
      </c>
      <c r="BF2" s="183"/>
      <c r="BG2" s="183"/>
      <c r="BH2" s="183"/>
      <c r="BI2" s="183"/>
      <c r="BJ2" s="183" t="str">
        <f>CONCATENATE('Základní list'!$D$5)</f>
        <v>6.5.</v>
      </c>
      <c r="BK2" s="183"/>
      <c r="BL2" s="183"/>
      <c r="BM2" s="183"/>
      <c r="BN2" s="183"/>
      <c r="BO2" s="183" t="str">
        <f>CONCATENATE('Základní list'!$D$5)</f>
        <v>6.5.</v>
      </c>
      <c r="BP2" s="183"/>
      <c r="BQ2" s="183"/>
      <c r="BR2" s="183"/>
      <c r="BS2" s="183"/>
      <c r="BT2" s="183" t="str">
        <f>CONCATENATE('Základní list'!$D$5)</f>
        <v>6.5.</v>
      </c>
      <c r="BU2" s="183"/>
      <c r="BV2" s="183"/>
      <c r="BW2" s="183"/>
      <c r="BX2" s="183"/>
    </row>
    <row r="3" spans="1:76" ht="16.5" customHeight="1">
      <c r="A3" s="173" t="s">
        <v>11</v>
      </c>
      <c r="B3" s="176" t="s">
        <v>16</v>
      </c>
      <c r="C3" s="177"/>
      <c r="D3" s="177"/>
      <c r="E3" s="177"/>
      <c r="F3" s="178"/>
      <c r="G3" s="176" t="s">
        <v>16</v>
      </c>
      <c r="H3" s="177"/>
      <c r="I3" s="177"/>
      <c r="J3" s="177"/>
      <c r="K3" s="178" t="s">
        <v>36</v>
      </c>
      <c r="L3" s="176" t="s">
        <v>16</v>
      </c>
      <c r="M3" s="177"/>
      <c r="N3" s="177"/>
      <c r="O3" s="177"/>
      <c r="P3" s="178" t="s">
        <v>36</v>
      </c>
      <c r="Q3" s="176" t="s">
        <v>16</v>
      </c>
      <c r="R3" s="177"/>
      <c r="S3" s="177"/>
      <c r="T3" s="177"/>
      <c r="U3" s="178" t="s">
        <v>36</v>
      </c>
      <c r="V3" s="176" t="s">
        <v>16</v>
      </c>
      <c r="W3" s="177"/>
      <c r="X3" s="177"/>
      <c r="Y3" s="177"/>
      <c r="Z3" s="178" t="s">
        <v>36</v>
      </c>
      <c r="AA3" s="176" t="s">
        <v>16</v>
      </c>
      <c r="AB3" s="177"/>
      <c r="AC3" s="177"/>
      <c r="AD3" s="177"/>
      <c r="AE3" s="178" t="s">
        <v>36</v>
      </c>
      <c r="AF3" s="176" t="s">
        <v>16</v>
      </c>
      <c r="AG3" s="177"/>
      <c r="AH3" s="177"/>
      <c r="AI3" s="177"/>
      <c r="AJ3" s="178" t="s">
        <v>36</v>
      </c>
      <c r="AK3" s="176" t="s">
        <v>16</v>
      </c>
      <c r="AL3" s="177"/>
      <c r="AM3" s="177"/>
      <c r="AN3" s="177"/>
      <c r="AO3" s="178" t="s">
        <v>36</v>
      </c>
      <c r="AP3" s="176" t="s">
        <v>16</v>
      </c>
      <c r="AQ3" s="177"/>
      <c r="AR3" s="177"/>
      <c r="AS3" s="177"/>
      <c r="AT3" s="178" t="s">
        <v>36</v>
      </c>
      <c r="AU3" s="176" t="s">
        <v>16</v>
      </c>
      <c r="AV3" s="177"/>
      <c r="AW3" s="177"/>
      <c r="AX3" s="177"/>
      <c r="AY3" s="178" t="s">
        <v>36</v>
      </c>
      <c r="AZ3" s="176" t="s">
        <v>16</v>
      </c>
      <c r="BA3" s="177"/>
      <c r="BB3" s="177"/>
      <c r="BC3" s="177"/>
      <c r="BD3" s="178" t="s">
        <v>36</v>
      </c>
      <c r="BE3" s="176" t="s">
        <v>16</v>
      </c>
      <c r="BF3" s="177"/>
      <c r="BG3" s="177"/>
      <c r="BH3" s="177"/>
      <c r="BI3" s="178" t="s">
        <v>36</v>
      </c>
      <c r="BJ3" s="176" t="s">
        <v>16</v>
      </c>
      <c r="BK3" s="177"/>
      <c r="BL3" s="177"/>
      <c r="BM3" s="177"/>
      <c r="BN3" s="178" t="s">
        <v>36</v>
      </c>
      <c r="BO3" s="176" t="s">
        <v>16</v>
      </c>
      <c r="BP3" s="177"/>
      <c r="BQ3" s="177"/>
      <c r="BR3" s="177"/>
      <c r="BS3" s="178" t="s">
        <v>36</v>
      </c>
      <c r="BT3" s="176" t="s">
        <v>16</v>
      </c>
      <c r="BU3" s="177"/>
      <c r="BV3" s="177"/>
      <c r="BW3" s="177"/>
      <c r="BX3" s="178" t="s">
        <v>36</v>
      </c>
    </row>
    <row r="4" spans="1:76" s="8" customFormat="1" ht="16.5" customHeight="1" thickBot="1">
      <c r="A4" s="174"/>
      <c r="B4" s="179" t="str">
        <f>IF(ISBLANK('Základní list'!$C12),"",'Základní list'!$A12)</f>
        <v>A</v>
      </c>
      <c r="C4" s="180"/>
      <c r="D4" s="180"/>
      <c r="E4" s="180"/>
      <c r="F4" s="181"/>
      <c r="G4" s="179" t="str">
        <f>IF(ISBLANK('Základní list'!$C13),"",'Základní list'!$A13)</f>
        <v>B</v>
      </c>
      <c r="H4" s="180"/>
      <c r="I4" s="180"/>
      <c r="J4" s="180"/>
      <c r="K4" s="181"/>
      <c r="L4" s="179" t="str">
        <f>IF(ISBLANK('Základní list'!$C14),"",'Základní list'!$A14)</f>
        <v>C</v>
      </c>
      <c r="M4" s="180"/>
      <c r="N4" s="180"/>
      <c r="O4" s="180"/>
      <c r="P4" s="181"/>
      <c r="Q4" s="179" t="str">
        <f>IF(ISBLANK('Základní list'!$C15),"",'Základní list'!$A15)</f>
        <v>D</v>
      </c>
      <c r="R4" s="180"/>
      <c r="S4" s="180"/>
      <c r="T4" s="180"/>
      <c r="U4" s="181"/>
      <c r="V4" s="179" t="str">
        <f>IF(ISBLANK('Základní list'!$C16),"",'Základní list'!$A16)</f>
        <v>E</v>
      </c>
      <c r="W4" s="180"/>
      <c r="X4" s="180"/>
      <c r="Y4" s="180"/>
      <c r="Z4" s="181"/>
      <c r="AA4" s="179" t="str">
        <f>IF(ISBLANK('Základní list'!$C17),"",'Základní list'!$A17)</f>
        <v>F</v>
      </c>
      <c r="AB4" s="180"/>
      <c r="AC4" s="180"/>
      <c r="AD4" s="180"/>
      <c r="AE4" s="181"/>
      <c r="AF4" s="179" t="str">
        <f>IF(ISBLANK('Základní list'!$C18),"",'Základní list'!$A18)</f>
        <v>G</v>
      </c>
      <c r="AG4" s="180"/>
      <c r="AH4" s="180"/>
      <c r="AI4" s="180"/>
      <c r="AJ4" s="181"/>
      <c r="AK4" s="179" t="str">
        <f>IF(ISBLANK('Základní list'!$C19),"",'Základní list'!$A19)</f>
        <v>H</v>
      </c>
      <c r="AL4" s="180"/>
      <c r="AM4" s="180"/>
      <c r="AN4" s="180"/>
      <c r="AO4" s="181"/>
      <c r="AP4" s="179" t="str">
        <f>IF(ISBLANK('Základní list'!$C20),"",'Základní list'!$A20)</f>
        <v>I</v>
      </c>
      <c r="AQ4" s="180"/>
      <c r="AR4" s="180"/>
      <c r="AS4" s="180"/>
      <c r="AT4" s="181"/>
      <c r="AU4" s="179" t="str">
        <f>IF(ISBLANK('Základní list'!$C21),"",'Základní list'!$A21)</f>
        <v>J</v>
      </c>
      <c r="AV4" s="180"/>
      <c r="AW4" s="180"/>
      <c r="AX4" s="180"/>
      <c r="AY4" s="181"/>
      <c r="AZ4" s="179" t="str">
        <f>IF(ISBLANK('Základní list'!$C22),"",'Základní list'!$A22)</f>
        <v>K</v>
      </c>
      <c r="BA4" s="180"/>
      <c r="BB4" s="180"/>
      <c r="BC4" s="180"/>
      <c r="BD4" s="181"/>
      <c r="BE4" s="179" t="str">
        <f>IF(ISBLANK('Základní list'!$C23),"",'Základní list'!$A23)</f>
        <v>L</v>
      </c>
      <c r="BF4" s="180"/>
      <c r="BG4" s="180"/>
      <c r="BH4" s="180"/>
      <c r="BI4" s="181"/>
      <c r="BJ4" s="179" t="str">
        <f>IF(ISBLANK('Základní list'!$C24),"",'Základní list'!$A24)</f>
        <v>M</v>
      </c>
      <c r="BK4" s="180"/>
      <c r="BL4" s="180"/>
      <c r="BM4" s="180"/>
      <c r="BN4" s="181"/>
      <c r="BO4" s="179" t="str">
        <f>IF(ISBLANK('Základní list'!$C25),"",'Základní list'!$A25)</f>
        <v>O</v>
      </c>
      <c r="BP4" s="180"/>
      <c r="BQ4" s="180"/>
      <c r="BR4" s="180"/>
      <c r="BS4" s="181"/>
      <c r="BT4" s="179" t="str">
        <f>IF(ISBLANK('Základní list'!$C26),"",'Základní list'!$A26)</f>
        <v>P</v>
      </c>
      <c r="BU4" s="180"/>
      <c r="BV4" s="180"/>
      <c r="BW4" s="180"/>
      <c r="BX4" s="181"/>
    </row>
    <row r="5" spans="1:76" s="9" customFormat="1" ht="13.5" thickBot="1">
      <c r="A5" s="17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2" t="str">
        <f>CONCATENATE('Základní list'!$E$4)</f>
        <v>KP</v>
      </c>
      <c r="C1" s="182"/>
      <c r="D1" s="182"/>
      <c r="E1" s="182"/>
      <c r="F1" s="182"/>
      <c r="G1" s="182" t="str">
        <f>CONCATENATE('Základní list'!$E$4)</f>
        <v>KP</v>
      </c>
      <c r="H1" s="182"/>
      <c r="I1" s="182"/>
      <c r="J1" s="182"/>
      <c r="K1" s="182"/>
      <c r="L1" s="182" t="str">
        <f>CONCATENATE('Základní list'!$E$4)</f>
        <v>KP</v>
      </c>
      <c r="M1" s="182"/>
      <c r="N1" s="182"/>
      <c r="O1" s="182"/>
      <c r="P1" s="182"/>
      <c r="Q1" s="182" t="str">
        <f>CONCATENATE('Základní list'!$E$4)</f>
        <v>KP</v>
      </c>
      <c r="R1" s="182"/>
      <c r="S1" s="182"/>
      <c r="T1" s="182"/>
      <c r="U1" s="182"/>
      <c r="V1" s="182" t="str">
        <f>CONCATENATE('Základní list'!$E$4)</f>
        <v>KP</v>
      </c>
      <c r="W1" s="182"/>
      <c r="X1" s="182"/>
      <c r="Y1" s="182"/>
      <c r="Z1" s="182"/>
      <c r="AA1" s="182" t="str">
        <f>CONCATENATE('Základní list'!$E$4)</f>
        <v>KP</v>
      </c>
      <c r="AB1" s="182"/>
      <c r="AC1" s="182"/>
      <c r="AD1" s="182"/>
      <c r="AE1" s="182"/>
      <c r="AF1" s="182" t="str">
        <f>CONCATENATE('Základní list'!$E$4)</f>
        <v>KP</v>
      </c>
      <c r="AG1" s="182"/>
      <c r="AH1" s="182"/>
      <c r="AI1" s="182"/>
      <c r="AJ1" s="182"/>
      <c r="AK1" s="182" t="str">
        <f>CONCATENATE('Základní list'!$E$4)</f>
        <v>KP</v>
      </c>
      <c r="AL1" s="182"/>
      <c r="AM1" s="182"/>
      <c r="AN1" s="182"/>
      <c r="AO1" s="182"/>
      <c r="AP1" s="182" t="str">
        <f>CONCATENATE('Základní list'!$E$4)</f>
        <v>KP</v>
      </c>
      <c r="AQ1" s="182"/>
      <c r="AR1" s="182"/>
      <c r="AS1" s="182"/>
      <c r="AT1" s="182"/>
      <c r="AU1" s="182" t="str">
        <f>CONCATENATE('Základní list'!$E$4)</f>
        <v>KP</v>
      </c>
      <c r="AV1" s="182"/>
      <c r="AW1" s="182"/>
      <c r="AX1" s="182"/>
      <c r="AY1" s="182"/>
      <c r="AZ1" s="182" t="str">
        <f>CONCATENATE('Základní list'!$E$4)</f>
        <v>KP</v>
      </c>
      <c r="BA1" s="182"/>
      <c r="BB1" s="182"/>
      <c r="BC1" s="182"/>
      <c r="BD1" s="182"/>
      <c r="BE1" s="182" t="str">
        <f>CONCATENATE('Základní list'!$E$4)</f>
        <v>KP</v>
      </c>
      <c r="BF1" s="182"/>
      <c r="BG1" s="182"/>
      <c r="BH1" s="182"/>
      <c r="BI1" s="182"/>
      <c r="BJ1" s="182" t="str">
        <f>CONCATENATE('Základní list'!$E$4)</f>
        <v>KP</v>
      </c>
      <c r="BK1" s="182"/>
      <c r="BL1" s="182"/>
      <c r="BM1" s="182"/>
      <c r="BN1" s="182"/>
      <c r="BO1" s="182" t="str">
        <f>CONCATENATE('Základní list'!$E$4)</f>
        <v>KP</v>
      </c>
      <c r="BP1" s="182"/>
      <c r="BQ1" s="182"/>
      <c r="BR1" s="182"/>
      <c r="BS1" s="182"/>
      <c r="BT1" s="182" t="str">
        <f>CONCATENATE('Základní list'!$E$4)</f>
        <v>KP</v>
      </c>
      <c r="BU1" s="182"/>
      <c r="BV1" s="182"/>
      <c r="BW1" s="182"/>
      <c r="BX1" s="182"/>
    </row>
    <row r="2" spans="1:76" s="86" customFormat="1" ht="13.5" thickBot="1">
      <c r="A2" s="58"/>
      <c r="B2" s="183" t="str">
        <f>CONCATENATE('Základní list'!$F$5)</f>
        <v>7.5.2017</v>
      </c>
      <c r="C2" s="183"/>
      <c r="D2" s="183"/>
      <c r="E2" s="183"/>
      <c r="F2" s="183"/>
      <c r="G2" s="183" t="str">
        <f>CONCATENATE('Základní list'!$F$5)</f>
        <v>7.5.2017</v>
      </c>
      <c r="H2" s="183"/>
      <c r="I2" s="183"/>
      <c r="J2" s="183"/>
      <c r="K2" s="183"/>
      <c r="L2" s="183" t="str">
        <f>CONCATENATE('Základní list'!$F$5)</f>
        <v>7.5.2017</v>
      </c>
      <c r="M2" s="183"/>
      <c r="N2" s="183"/>
      <c r="O2" s="183"/>
      <c r="P2" s="183"/>
      <c r="Q2" s="183" t="str">
        <f>CONCATENATE('Základní list'!$F$5)</f>
        <v>7.5.2017</v>
      </c>
      <c r="R2" s="183"/>
      <c r="S2" s="183"/>
      <c r="T2" s="183"/>
      <c r="U2" s="183"/>
      <c r="V2" s="183" t="str">
        <f>CONCATENATE('Základní list'!$F$5)</f>
        <v>7.5.2017</v>
      </c>
      <c r="W2" s="183"/>
      <c r="X2" s="183"/>
      <c r="Y2" s="183"/>
      <c r="Z2" s="183"/>
      <c r="AA2" s="183" t="str">
        <f>CONCATENATE('Základní list'!$F$5)</f>
        <v>7.5.2017</v>
      </c>
      <c r="AB2" s="183"/>
      <c r="AC2" s="183"/>
      <c r="AD2" s="183"/>
      <c r="AE2" s="183"/>
      <c r="AF2" s="183" t="str">
        <f>CONCATENATE('Základní list'!$F$5)</f>
        <v>7.5.2017</v>
      </c>
      <c r="AG2" s="183"/>
      <c r="AH2" s="183"/>
      <c r="AI2" s="183"/>
      <c r="AJ2" s="183"/>
      <c r="AK2" s="183" t="str">
        <f>CONCATENATE('Základní list'!$F$5)</f>
        <v>7.5.2017</v>
      </c>
      <c r="AL2" s="183"/>
      <c r="AM2" s="183"/>
      <c r="AN2" s="183"/>
      <c r="AO2" s="183"/>
      <c r="AP2" s="183" t="str">
        <f>CONCATENATE('Základní list'!$F$5)</f>
        <v>7.5.2017</v>
      </c>
      <c r="AQ2" s="183"/>
      <c r="AR2" s="183"/>
      <c r="AS2" s="183"/>
      <c r="AT2" s="183"/>
      <c r="AU2" s="183" t="str">
        <f>CONCATENATE('Základní list'!$F$5)</f>
        <v>7.5.2017</v>
      </c>
      <c r="AV2" s="183"/>
      <c r="AW2" s="183"/>
      <c r="AX2" s="183"/>
      <c r="AY2" s="183"/>
      <c r="AZ2" s="183" t="str">
        <f>CONCATENATE('Základní list'!$F$5)</f>
        <v>7.5.2017</v>
      </c>
      <c r="BA2" s="183"/>
      <c r="BB2" s="183"/>
      <c r="BC2" s="183"/>
      <c r="BD2" s="183"/>
      <c r="BE2" s="183" t="str">
        <f>CONCATENATE('Základní list'!$F$5)</f>
        <v>7.5.2017</v>
      </c>
      <c r="BF2" s="183"/>
      <c r="BG2" s="183"/>
      <c r="BH2" s="183"/>
      <c r="BI2" s="183"/>
      <c r="BJ2" s="183" t="str">
        <f>CONCATENATE('Základní list'!$F$5)</f>
        <v>7.5.2017</v>
      </c>
      <c r="BK2" s="183"/>
      <c r="BL2" s="183"/>
      <c r="BM2" s="183"/>
      <c r="BN2" s="183"/>
      <c r="BO2" s="183" t="str">
        <f>CONCATENATE('Základní list'!$F$5)</f>
        <v>7.5.2017</v>
      </c>
      <c r="BP2" s="183"/>
      <c r="BQ2" s="183"/>
      <c r="BR2" s="183"/>
      <c r="BS2" s="183"/>
      <c r="BT2" s="183" t="str">
        <f>CONCATENATE('Základní list'!$F$5)</f>
        <v>7.5.2017</v>
      </c>
      <c r="BU2" s="183"/>
      <c r="BV2" s="183"/>
      <c r="BW2" s="183"/>
      <c r="BX2" s="183"/>
    </row>
    <row r="3" spans="1:76" ht="16.5" customHeight="1">
      <c r="A3" s="173" t="s">
        <v>11</v>
      </c>
      <c r="B3" s="176" t="s">
        <v>16</v>
      </c>
      <c r="C3" s="177"/>
      <c r="D3" s="177"/>
      <c r="E3" s="177"/>
      <c r="F3" s="178"/>
      <c r="G3" s="176" t="s">
        <v>16</v>
      </c>
      <c r="H3" s="177"/>
      <c r="I3" s="177"/>
      <c r="J3" s="177"/>
      <c r="K3" s="178" t="s">
        <v>36</v>
      </c>
      <c r="L3" s="176" t="s">
        <v>16</v>
      </c>
      <c r="M3" s="177"/>
      <c r="N3" s="177"/>
      <c r="O3" s="177"/>
      <c r="P3" s="178" t="s">
        <v>36</v>
      </c>
      <c r="Q3" s="176" t="s">
        <v>16</v>
      </c>
      <c r="R3" s="177"/>
      <c r="S3" s="177"/>
      <c r="T3" s="177"/>
      <c r="U3" s="178" t="s">
        <v>36</v>
      </c>
      <c r="V3" s="176" t="s">
        <v>16</v>
      </c>
      <c r="W3" s="177"/>
      <c r="X3" s="177"/>
      <c r="Y3" s="177"/>
      <c r="Z3" s="178" t="s">
        <v>36</v>
      </c>
      <c r="AA3" s="176" t="s">
        <v>16</v>
      </c>
      <c r="AB3" s="177"/>
      <c r="AC3" s="177"/>
      <c r="AD3" s="177"/>
      <c r="AE3" s="178" t="s">
        <v>36</v>
      </c>
      <c r="AF3" s="176" t="s">
        <v>16</v>
      </c>
      <c r="AG3" s="177"/>
      <c r="AH3" s="177"/>
      <c r="AI3" s="177"/>
      <c r="AJ3" s="178" t="s">
        <v>36</v>
      </c>
      <c r="AK3" s="176" t="s">
        <v>16</v>
      </c>
      <c r="AL3" s="177"/>
      <c r="AM3" s="177"/>
      <c r="AN3" s="177"/>
      <c r="AO3" s="178" t="s">
        <v>36</v>
      </c>
      <c r="AP3" s="176" t="s">
        <v>16</v>
      </c>
      <c r="AQ3" s="177"/>
      <c r="AR3" s="177"/>
      <c r="AS3" s="177"/>
      <c r="AT3" s="178" t="s">
        <v>36</v>
      </c>
      <c r="AU3" s="176" t="s">
        <v>16</v>
      </c>
      <c r="AV3" s="177"/>
      <c r="AW3" s="177"/>
      <c r="AX3" s="177"/>
      <c r="AY3" s="178" t="s">
        <v>36</v>
      </c>
      <c r="AZ3" s="176" t="s">
        <v>16</v>
      </c>
      <c r="BA3" s="177"/>
      <c r="BB3" s="177"/>
      <c r="BC3" s="177"/>
      <c r="BD3" s="178" t="s">
        <v>36</v>
      </c>
      <c r="BE3" s="176" t="s">
        <v>16</v>
      </c>
      <c r="BF3" s="177"/>
      <c r="BG3" s="177"/>
      <c r="BH3" s="177"/>
      <c r="BI3" s="178" t="s">
        <v>36</v>
      </c>
      <c r="BJ3" s="176" t="s">
        <v>16</v>
      </c>
      <c r="BK3" s="177"/>
      <c r="BL3" s="177"/>
      <c r="BM3" s="177"/>
      <c r="BN3" s="178" t="s">
        <v>36</v>
      </c>
      <c r="BO3" s="176" t="s">
        <v>16</v>
      </c>
      <c r="BP3" s="177"/>
      <c r="BQ3" s="177"/>
      <c r="BR3" s="177"/>
      <c r="BS3" s="178" t="s">
        <v>36</v>
      </c>
      <c r="BT3" s="176" t="s">
        <v>16</v>
      </c>
      <c r="BU3" s="177"/>
      <c r="BV3" s="177"/>
      <c r="BW3" s="177"/>
      <c r="BX3" s="178" t="s">
        <v>36</v>
      </c>
    </row>
    <row r="4" spans="1:76" s="8" customFormat="1" ht="16.5" customHeight="1" thickBot="1">
      <c r="A4" s="174"/>
      <c r="B4" s="179" t="str">
        <f>IF(ISBLANK('Základní list'!$C12),"",'Základní list'!$A12)</f>
        <v>A</v>
      </c>
      <c r="C4" s="180"/>
      <c r="D4" s="180"/>
      <c r="E4" s="180"/>
      <c r="F4" s="181"/>
      <c r="G4" s="179" t="str">
        <f>IF(ISBLANK('Základní list'!$C13),"",'Základní list'!$A13)</f>
        <v>B</v>
      </c>
      <c r="H4" s="180"/>
      <c r="I4" s="180"/>
      <c r="J4" s="180"/>
      <c r="K4" s="181"/>
      <c r="L4" s="179" t="str">
        <f>IF(ISBLANK('Základní list'!$C14),"",'Základní list'!$A14)</f>
        <v>C</v>
      </c>
      <c r="M4" s="180"/>
      <c r="N4" s="180"/>
      <c r="O4" s="180"/>
      <c r="P4" s="181"/>
      <c r="Q4" s="179" t="str">
        <f>IF(ISBLANK('Základní list'!$C15),"",'Základní list'!$A15)</f>
        <v>D</v>
      </c>
      <c r="R4" s="180"/>
      <c r="S4" s="180"/>
      <c r="T4" s="180"/>
      <c r="U4" s="181"/>
      <c r="V4" s="179" t="str">
        <f>IF(ISBLANK('Základní list'!$C16),"",'Základní list'!$A16)</f>
        <v>E</v>
      </c>
      <c r="W4" s="180"/>
      <c r="X4" s="180"/>
      <c r="Y4" s="180"/>
      <c r="Z4" s="181"/>
      <c r="AA4" s="179" t="str">
        <f>IF(ISBLANK('Základní list'!$C17),"",'Základní list'!$A17)</f>
        <v>F</v>
      </c>
      <c r="AB4" s="180"/>
      <c r="AC4" s="180"/>
      <c r="AD4" s="180"/>
      <c r="AE4" s="181"/>
      <c r="AF4" s="179" t="str">
        <f>IF(ISBLANK('Základní list'!$C18),"",'Základní list'!$A18)</f>
        <v>G</v>
      </c>
      <c r="AG4" s="180"/>
      <c r="AH4" s="180"/>
      <c r="AI4" s="180"/>
      <c r="AJ4" s="181"/>
      <c r="AK4" s="179" t="str">
        <f>IF(ISBLANK('Základní list'!$C19),"",'Základní list'!$A19)</f>
        <v>H</v>
      </c>
      <c r="AL4" s="180"/>
      <c r="AM4" s="180"/>
      <c r="AN4" s="180"/>
      <c r="AO4" s="181"/>
      <c r="AP4" s="179" t="str">
        <f>IF(ISBLANK('Základní list'!$C20),"",'Základní list'!$A20)</f>
        <v>I</v>
      </c>
      <c r="AQ4" s="180"/>
      <c r="AR4" s="180"/>
      <c r="AS4" s="180"/>
      <c r="AT4" s="181"/>
      <c r="AU4" s="179" t="str">
        <f>IF(ISBLANK('Základní list'!$C21),"",'Základní list'!$A21)</f>
        <v>J</v>
      </c>
      <c r="AV4" s="180"/>
      <c r="AW4" s="180"/>
      <c r="AX4" s="180"/>
      <c r="AY4" s="181"/>
      <c r="AZ4" s="179" t="str">
        <f>IF(ISBLANK('Základní list'!$C22),"",'Základní list'!$A22)</f>
        <v>K</v>
      </c>
      <c r="BA4" s="180"/>
      <c r="BB4" s="180"/>
      <c r="BC4" s="180"/>
      <c r="BD4" s="181"/>
      <c r="BE4" s="179" t="str">
        <f>IF(ISBLANK('Základní list'!$C23),"",'Základní list'!$A23)</f>
        <v>L</v>
      </c>
      <c r="BF4" s="180"/>
      <c r="BG4" s="180"/>
      <c r="BH4" s="180"/>
      <c r="BI4" s="181"/>
      <c r="BJ4" s="179" t="str">
        <f>IF(ISBLANK('Základní list'!$C24),"",'Základní list'!$A24)</f>
        <v>M</v>
      </c>
      <c r="BK4" s="180"/>
      <c r="BL4" s="180"/>
      <c r="BM4" s="180"/>
      <c r="BN4" s="181"/>
      <c r="BO4" s="179" t="str">
        <f>IF(ISBLANK('Základní list'!$C25),"",'Základní list'!$A25)</f>
        <v>O</v>
      </c>
      <c r="BP4" s="180"/>
      <c r="BQ4" s="180"/>
      <c r="BR4" s="180"/>
      <c r="BS4" s="181"/>
      <c r="BT4" s="179" t="str">
        <f>IF(ISBLANK('Základní list'!$C26),"",'Základní list'!$A26)</f>
        <v>P</v>
      </c>
      <c r="BU4" s="180"/>
      <c r="BV4" s="180"/>
      <c r="BW4" s="180"/>
      <c r="BX4" s="181"/>
    </row>
    <row r="5" spans="1:76" s="9" customFormat="1" ht="13.5" thickBot="1">
      <c r="A5" s="175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104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186" t="str">
        <f>CONCATENATE('Základní list'!$E$4)</f>
        <v>KP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</row>
    <row r="2" spans="2:35" ht="12.75">
      <c r="B2" s="187" t="str">
        <f>CONCATENATE("Datum konání: ",'Základní list'!D5," - ",'Základní list'!F5)</f>
        <v>Datum konání: 6.5. - 7.5.2017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</row>
    <row r="3" spans="2:14" s="40" customFormat="1" ht="18" customHeight="1">
      <c r="B3" s="184" t="s">
        <v>45</v>
      </c>
      <c r="C3" s="185" t="s">
        <v>40</v>
      </c>
      <c r="D3" s="185"/>
      <c r="E3" s="185"/>
      <c r="F3" s="185"/>
      <c r="G3" s="185"/>
      <c r="H3" s="185"/>
      <c r="I3" s="185" t="s">
        <v>41</v>
      </c>
      <c r="J3" s="185"/>
      <c r="K3" s="185"/>
      <c r="L3" s="185"/>
      <c r="M3" s="185"/>
      <c r="N3" s="185"/>
    </row>
    <row r="4" spans="2:14" s="40" customFormat="1" ht="18" customHeight="1">
      <c r="B4" s="184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0</v>
      </c>
      <c r="F5" s="44">
        <f>INDEX('1. závod'!$A:$BX,$D5+5,INDEX('Základní list'!$B:$B,MATCH($C5,'Základní list'!$A:$A,0),1)+1)</f>
      </c>
      <c r="G5" s="47">
        <f>INDEX('1. závod'!$A:$BX,$D5+5,INDEX('Základní list'!$B:$B,MATCH($C5,'Základní list'!$A:$A,0),1)-2)</f>
      </c>
      <c r="H5" s="54">
        <f>INDEX('1. závod'!$A:$BX,$D5+5,INDEX('Základní list'!$B:$B,MATCH($C5,'Základní list'!$A:$A,0),1)-1)</f>
      </c>
      <c r="I5" s="41" t="s">
        <v>57</v>
      </c>
      <c r="J5" s="41">
        <v>1</v>
      </c>
      <c r="K5" s="44">
        <f>INDEX('2. závod'!$A:$BX,$J5+5,INDEX('Základní list'!$B:$B,MATCH($I5,'Základní list'!$A:$A,0),1))</f>
        <v>0</v>
      </c>
      <c r="L5" s="44">
        <f>INDEX('2. závod'!$A:$BX,$J5+5,INDEX('Základní list'!$B:$B,MATCH($I5,'Základní list'!$A:$A,0),1)+1)</f>
      </c>
      <c r="M5" s="47">
        <f>INDEX('2. závod'!$A:$BX,$J5+5,INDEX('Základní list'!$B:$B,MATCH($I5,'Základní list'!$A:$A,0),1)-2)</f>
      </c>
      <c r="N5" s="55">
        <f>INDEX('2. závod'!$A:$BX,$J5+5,INDEX('Základní list'!$B:$B,MATCH($I5,'Základní list'!$A:$A,0),1)-1)</f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0</v>
      </c>
      <c r="F6" s="44">
        <f>INDEX('1. závod'!$A:$BX,$D6+5,INDEX('Základní list'!$B:$B,MATCH($C6,'Základní list'!$A:$A,0),1)+1)</f>
      </c>
      <c r="G6" s="47">
        <f>INDEX('1. závod'!$A:$BX,$D6+5,INDEX('Základní list'!$B:$B,MATCH($C6,'Základní list'!$A:$A,0),1)-2)</f>
      </c>
      <c r="H6" s="54">
        <f>INDEX('1. závod'!$A:$BX,$D6+5,INDEX('Základní list'!$B:$B,MATCH($C6,'Základní list'!$A:$A,0),1)-1)</f>
      </c>
      <c r="I6" s="41" t="s">
        <v>57</v>
      </c>
      <c r="J6" s="41">
        <v>2</v>
      </c>
      <c r="K6" s="44">
        <f>INDEX('2. závod'!$A:$BX,$J6+5,INDEX('Základní list'!$B:$B,MATCH($I6,'Základní list'!$A:$A,0),1))</f>
        <v>0</v>
      </c>
      <c r="L6" s="44">
        <f>INDEX('2. závod'!$A:$BX,$J6+5,INDEX('Základní list'!$B:$B,MATCH($I6,'Základní list'!$A:$A,0),1)+1)</f>
      </c>
      <c r="M6" s="47">
        <f>INDEX('2. závod'!$A:$BX,$J6+5,INDEX('Základní list'!$B:$B,MATCH($I6,'Základní list'!$A:$A,0),1)-2)</f>
      </c>
      <c r="N6" s="55">
        <f>INDEX('2. závod'!$A:$BX,$J6+5,INDEX('Základní list'!$B:$B,MATCH($I6,'Základní list'!$A:$A,0),1)-1)</f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0</v>
      </c>
      <c r="F7" s="44">
        <f>INDEX('1. závod'!$A:$BX,$D7+5,INDEX('Základní list'!$B:$B,MATCH($C7,'Základní list'!$A:$A,0),1)+1)</f>
      </c>
      <c r="G7" s="47">
        <f>INDEX('1. závod'!$A:$BX,$D7+5,INDEX('Základní list'!$B:$B,MATCH($C7,'Základní list'!$A:$A,0),1)-2)</f>
      </c>
      <c r="H7" s="54">
        <f>INDEX('1. závod'!$A:$BX,$D7+5,INDEX('Základní list'!$B:$B,MATCH($C7,'Základní list'!$A:$A,0),1)-1)</f>
      </c>
      <c r="I7" s="41" t="s">
        <v>57</v>
      </c>
      <c r="J7" s="41">
        <v>3</v>
      </c>
      <c r="K7" s="44">
        <f>INDEX('2. závod'!$A:$BX,$J7+5,INDEX('Základní list'!$B:$B,MATCH($I7,'Základní list'!$A:$A,0),1))</f>
        <v>0</v>
      </c>
      <c r="L7" s="44">
        <f>INDEX('2. závod'!$A:$BX,$J7+5,INDEX('Základní list'!$B:$B,MATCH($I7,'Základní list'!$A:$A,0),1)+1)</f>
      </c>
      <c r="M7" s="47">
        <f>INDEX('2. závod'!$A:$BX,$J7+5,INDEX('Základní list'!$B:$B,MATCH($I7,'Základní list'!$A:$A,0),1)-2)</f>
      </c>
      <c r="N7" s="55">
        <f>INDEX('2. závod'!$A:$BX,$J7+5,INDEX('Základní list'!$B:$B,MATCH($I7,'Základní list'!$A:$A,0),1)-1)</f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0</v>
      </c>
      <c r="F8" s="44">
        <f>INDEX('1. závod'!$A:$BX,$D8+5,INDEX('Základní list'!$B:$B,MATCH($C8,'Základní list'!$A:$A,0),1)+1)</f>
      </c>
      <c r="G8" s="47">
        <f>INDEX('1. závod'!$A:$BX,$D8+5,INDEX('Základní list'!$B:$B,MATCH($C8,'Základní list'!$A:$A,0),1)-2)</f>
      </c>
      <c r="H8" s="54">
        <f>INDEX('1. závod'!$A:$BX,$D8+5,INDEX('Základní list'!$B:$B,MATCH($C8,'Základní list'!$A:$A,0),1)-1)</f>
      </c>
      <c r="I8" s="41" t="s">
        <v>57</v>
      </c>
      <c r="J8" s="41">
        <v>4</v>
      </c>
      <c r="K8" s="44">
        <f>INDEX('2. závod'!$A:$BX,$J8+5,INDEX('Základní list'!$B:$B,MATCH($I8,'Základní list'!$A:$A,0),1))</f>
        <v>0</v>
      </c>
      <c r="L8" s="44">
        <f>INDEX('2. závod'!$A:$BX,$J8+5,INDEX('Základní list'!$B:$B,MATCH($I8,'Základní list'!$A:$A,0),1)+1)</f>
      </c>
      <c r="M8" s="47">
        <f>INDEX('2. závod'!$A:$BX,$J8+5,INDEX('Základní list'!$B:$B,MATCH($I8,'Základní list'!$A:$A,0),1)-2)</f>
      </c>
      <c r="N8" s="55">
        <f>INDEX('2. závod'!$A:$BX,$J8+5,INDEX('Základní list'!$B:$B,MATCH($I8,'Základní list'!$A:$A,0),1)-1)</f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0</v>
      </c>
      <c r="F9" s="44">
        <f>INDEX('1. závod'!$A:$BX,$D9+5,INDEX('Základní list'!$B:$B,MATCH($C9,'Základní list'!$A:$A,0),1)+1)</f>
      </c>
      <c r="G9" s="47">
        <f>INDEX('1. závod'!$A:$BX,$D9+5,INDEX('Základní list'!$B:$B,MATCH($C9,'Základní list'!$A:$A,0),1)-2)</f>
      </c>
      <c r="H9" s="54">
        <f>INDEX('1. závod'!$A:$BX,$D9+5,INDEX('Základní list'!$B:$B,MATCH($C9,'Základní list'!$A:$A,0),1)-1)</f>
      </c>
      <c r="I9" s="41" t="s">
        <v>57</v>
      </c>
      <c r="J9" s="41">
        <v>5</v>
      </c>
      <c r="K9" s="44">
        <f>INDEX('2. závod'!$A:$BX,$J9+5,INDEX('Základní list'!$B:$B,MATCH($I9,'Základní list'!$A:$A,0),1))</f>
        <v>0</v>
      </c>
      <c r="L9" s="44">
        <f>INDEX('2. závod'!$A:$BX,$J9+5,INDEX('Základní list'!$B:$B,MATCH($I9,'Základní list'!$A:$A,0),1)+1)</f>
      </c>
      <c r="M9" s="47">
        <f>INDEX('2. závod'!$A:$BX,$J9+5,INDEX('Základní list'!$B:$B,MATCH($I9,'Základní list'!$A:$A,0),1)-2)</f>
      </c>
      <c r="N9" s="55">
        <f>INDEX('2. závod'!$A:$BX,$J9+5,INDEX('Základní list'!$B:$B,MATCH($I9,'Základní list'!$A:$A,0),1)-1)</f>
      </c>
    </row>
    <row r="10" spans="1:14" ht="31.5" customHeight="1">
      <c r="A10" s="78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0</v>
      </c>
      <c r="F10" s="44">
        <f>INDEX('1. závod'!$A:$BX,$D10+5,INDEX('Základní list'!$B:$B,MATCH($C10,'Základní list'!$A:$A,0),1)+1)</f>
      </c>
      <c r="G10" s="47">
        <f>INDEX('1. závod'!$A:$BX,$D10+5,INDEX('Základní list'!$B:$B,MATCH($C10,'Základní list'!$A:$A,0),1)-2)</f>
      </c>
      <c r="H10" s="54">
        <f>INDEX('1. závod'!$A:$BX,$D10+5,INDEX('Základní list'!$B:$B,MATCH($C10,'Základní list'!$A:$A,0),1)-1)</f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0</v>
      </c>
      <c r="L10" s="44">
        <f>INDEX('2. závod'!$A:$BX,$J10+5,INDEX('Základní list'!$B:$B,MATCH($I10,'Základní list'!$A:$A,0),1)+1)</f>
      </c>
      <c r="M10" s="47">
        <f>INDEX('2. závod'!$A:$BX,$J10+5,INDEX('Základní list'!$B:$B,MATCH($I10,'Základní list'!$A:$A,0),1)-2)</f>
      </c>
      <c r="N10" s="55">
        <f>INDEX('2. závod'!$A:$BX,$J10+5,INDEX('Základní list'!$B:$B,MATCH($I10,'Základní list'!$A:$A,0),1)-1)</f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</c>
      <c r="G11" s="47">
        <f>INDEX('1. závod'!$A:$BX,$D11+5,INDEX('Základní list'!$B:$B,MATCH($C11,'Základní list'!$A:$A,0),1)-2)</f>
      </c>
      <c r="H11" s="54">
        <f>INDEX('1. závod'!$A:$BX,$D11+5,INDEX('Základní list'!$B:$B,MATCH($C11,'Základní list'!$A:$A,0),1)-1)</f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</c>
      <c r="M11" s="47">
        <f>INDEX('2. závod'!$A:$BX,$J11+5,INDEX('Základní list'!$B:$B,MATCH($I11,'Základní list'!$A:$A,0),1)-2)</f>
      </c>
      <c r="N11" s="55">
        <f>INDEX('2. závod'!$A:$BX,$J11+5,INDEX('Základní list'!$B:$B,MATCH($I11,'Základní list'!$A:$A,0),1)-1)</f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>
      <c r="A15" s="79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>
      <c r="A16" s="79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>
      <c r="A17" s="79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>
      <c r="A18" s="79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>
      <c r="A19" s="79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>
      <c r="A20" s="79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>
      <c r="A21" s="79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79"/>
      <c r="B22" s="43">
        <v>12</v>
      </c>
      <c r="C22" s="41" t="s">
        <v>57</v>
      </c>
      <c r="D22" s="41">
        <v>18</v>
      </c>
      <c r="E22" s="44">
        <f>INDEX('1. závod'!$A:$BX,$D22+5,INDEX('Základní list'!$B:$B,MATCH($C22,'Základní list'!$A:$A,0),1))</f>
        <v>0</v>
      </c>
      <c r="F22" s="44">
        <f>INDEX('1. závod'!$A:$BX,$D22+5,INDEX('Základní list'!$B:$B,MATCH($C22,'Základní list'!$A:$A,0),1)+1)</f>
      </c>
      <c r="G22" s="47">
        <f>INDEX('1. závod'!$A:$BX,$D22+5,INDEX('Základní list'!$B:$B,MATCH($C22,'Základní list'!$A:$A,0),1)-2)</f>
      </c>
      <c r="H22" s="54">
        <f>INDEX('1. závod'!$A:$BX,$D22+5,INDEX('Základní list'!$B:$B,MATCH($C22,'Základní list'!$A:$A,0),1)-1)</f>
      </c>
      <c r="I22" s="41" t="s">
        <v>57</v>
      </c>
      <c r="J22" s="41">
        <v>18</v>
      </c>
      <c r="K22" s="44">
        <f>INDEX('2. závod'!$A:$BX,$J22+5,INDEX('Základní list'!$B:$B,MATCH($I22,'Základní list'!$A:$A,0),1))</f>
        <v>0</v>
      </c>
      <c r="L22" s="44">
        <f>INDEX('2. závod'!$A:$BX,$J22+5,INDEX('Základní list'!$B:$B,MATCH($I22,'Základní list'!$A:$A,0),1)+1)</f>
      </c>
      <c r="M22" s="47">
        <f>INDEX('2. závod'!$A:$BX,$J22+5,INDEX('Základní list'!$B:$B,MATCH($I22,'Základní list'!$A:$A,0),1)-2)</f>
      </c>
      <c r="N22" s="55">
        <f>INDEX('2. závod'!$A:$BX,$J22+5,INDEX('Základní list'!$B:$B,MATCH($I22,'Základní list'!$A:$A,0),1)-1)</f>
      </c>
    </row>
    <row r="23" spans="1:14" ht="31.5" customHeight="1">
      <c r="A23" s="79"/>
      <c r="B23" s="43">
        <v>13</v>
      </c>
      <c r="C23" s="41" t="s">
        <v>57</v>
      </c>
      <c r="D23" s="41">
        <v>19</v>
      </c>
      <c r="E23" s="44">
        <f>INDEX('1. závod'!$A:$BX,$D23+5,INDEX('Základní list'!$B:$B,MATCH($C23,'Základní list'!$A:$A,0),1))</f>
        <v>0</v>
      </c>
      <c r="F23" s="44">
        <f>INDEX('1. závod'!$A:$BX,$D23+5,INDEX('Základní list'!$B:$B,MATCH($C23,'Základní list'!$A:$A,0),1)+1)</f>
      </c>
      <c r="G23" s="47">
        <f>INDEX('1. závod'!$A:$BX,$D23+5,INDEX('Základní list'!$B:$B,MATCH($C23,'Základní list'!$A:$A,0),1)-2)</f>
      </c>
      <c r="H23" s="54">
        <f>INDEX('1. závod'!$A:$BX,$D23+5,INDEX('Základní list'!$B:$B,MATCH($C23,'Základní list'!$A:$A,0),1)-1)</f>
      </c>
      <c r="I23" s="41" t="s">
        <v>57</v>
      </c>
      <c r="J23" s="41">
        <v>19</v>
      </c>
      <c r="K23" s="44">
        <f>INDEX('2. závod'!$A:$BX,$J23+5,INDEX('Základní list'!$B:$B,MATCH($I23,'Základní list'!$A:$A,0),1))</f>
        <v>0</v>
      </c>
      <c r="L23" s="44">
        <f>INDEX('2. závod'!$A:$BX,$J23+5,INDEX('Základní list'!$B:$B,MATCH($I23,'Základní list'!$A:$A,0),1)+1)</f>
      </c>
      <c r="M23" s="47">
        <f>INDEX('2. závod'!$A:$BX,$J23+5,INDEX('Základní list'!$B:$B,MATCH($I23,'Základní list'!$A:$A,0),1)-2)</f>
      </c>
      <c r="N23" s="55">
        <f>INDEX('2. závod'!$A:$BX,$J23+5,INDEX('Základní list'!$B:$B,MATCH($I23,'Základní list'!$A:$A,0),1)-1)</f>
      </c>
    </row>
    <row r="24" spans="1:14" ht="31.5" customHeight="1">
      <c r="A24" s="79"/>
      <c r="B24" s="43">
        <v>11</v>
      </c>
      <c r="C24" s="41" t="s">
        <v>57</v>
      </c>
      <c r="D24" s="41">
        <v>20</v>
      </c>
      <c r="E24" s="44">
        <f>INDEX('1. závod'!$A:$BX,$D24+5,INDEX('Základní list'!$B:$B,MATCH($C24,'Základní list'!$A:$A,0),1))</f>
        <v>0</v>
      </c>
      <c r="F24" s="44">
        <f>INDEX('1. závod'!$A:$BX,$D24+5,INDEX('Základní list'!$B:$B,MATCH($C24,'Základní list'!$A:$A,0),1)+1)</f>
      </c>
      <c r="G24" s="47">
        <f>INDEX('1. závod'!$A:$BX,$D24+5,INDEX('Základní list'!$B:$B,MATCH($C24,'Základní list'!$A:$A,0),1)-2)</f>
      </c>
      <c r="H24" s="54">
        <f>INDEX('1. závod'!$A:$BX,$D24+5,INDEX('Základní list'!$B:$B,MATCH($C24,'Základní list'!$A:$A,0),1)-1)</f>
      </c>
      <c r="I24" s="41" t="s">
        <v>57</v>
      </c>
      <c r="J24" s="41">
        <v>20</v>
      </c>
      <c r="K24" s="44">
        <f>INDEX('2. závod'!$A:$BX,$J24+5,INDEX('Základní list'!$B:$B,MATCH($I24,'Základní list'!$A:$A,0),1))</f>
        <v>0</v>
      </c>
      <c r="L24" s="44">
        <f>INDEX('2. závod'!$A:$BX,$J24+5,INDEX('Základní list'!$B:$B,MATCH($I24,'Základní list'!$A:$A,0),1)+1)</f>
      </c>
      <c r="M24" s="47">
        <f>INDEX('2. závod'!$A:$BX,$J24+5,INDEX('Základní list'!$B:$B,MATCH($I24,'Základní list'!$A:$A,0),1)-2)</f>
      </c>
      <c r="N24" s="55">
        <f>INDEX('2. závod'!$A:$BX,$J24+5,INDEX('Základní list'!$B:$B,MATCH($I24,'Základní list'!$A:$A,0),1)-1)</f>
      </c>
    </row>
    <row r="25" spans="1:14" ht="31.5" customHeight="1">
      <c r="A25" s="79"/>
      <c r="B25" s="43">
        <v>14</v>
      </c>
      <c r="C25" s="41" t="s">
        <v>58</v>
      </c>
      <c r="D25" s="41">
        <v>1</v>
      </c>
      <c r="E25" s="44">
        <f>INDEX('1. závod'!$A:$BX,$D25+5,INDEX('Základní list'!$B:$B,MATCH($C25,'Základní list'!$A:$A,0),1))</f>
        <v>0</v>
      </c>
      <c r="F25" s="44">
        <f>INDEX('1. závod'!$A:$BX,$D25+5,INDEX('Základní list'!$B:$B,MATCH($C25,'Základní list'!$A:$A,0),1)+1)</f>
      </c>
      <c r="G25" s="47">
        <f>INDEX('1. závod'!$A:$BX,$D25+5,INDEX('Základní list'!$B:$B,MATCH($C25,'Základní list'!$A:$A,0),1)-2)</f>
      </c>
      <c r="H25" s="54">
        <f>INDEX('1. závod'!$A:$BX,$D25+5,INDEX('Základní list'!$B:$B,MATCH($C25,'Základní list'!$A:$A,0),1)-1)</f>
      </c>
      <c r="I25" s="41" t="s">
        <v>58</v>
      </c>
      <c r="J25" s="41">
        <v>1</v>
      </c>
      <c r="K25" s="44">
        <f>INDEX('2. závod'!$A:$BX,$J25+5,INDEX('Základní list'!$B:$B,MATCH($I25,'Základní list'!$A:$A,0),1))</f>
        <v>0</v>
      </c>
      <c r="L25" s="44">
        <f>INDEX('2. závod'!$A:$BX,$J25+5,INDEX('Základní list'!$B:$B,MATCH($I25,'Základní list'!$A:$A,0),1)+1)</f>
      </c>
      <c r="M25" s="47">
        <f>INDEX('2. závod'!$A:$BX,$J25+5,INDEX('Základní list'!$B:$B,MATCH($I25,'Základní list'!$A:$A,0),1)-2)</f>
      </c>
      <c r="N25" s="55">
        <f>INDEX('2. závod'!$A:$BX,$J25+5,INDEX('Základní list'!$B:$B,MATCH($I25,'Základní list'!$A:$A,0),1)-1)</f>
      </c>
    </row>
    <row r="26" spans="1:14" ht="31.5" customHeight="1">
      <c r="A26" s="80"/>
      <c r="B26" s="43">
        <v>15</v>
      </c>
      <c r="C26" s="41" t="s">
        <v>58</v>
      </c>
      <c r="D26" s="41">
        <v>2</v>
      </c>
      <c r="E26" s="44">
        <f>INDEX('1. závod'!$A:$BX,$D26+5,INDEX('Základní list'!$B:$B,MATCH($C26,'Základní list'!$A:$A,0),1))</f>
        <v>0</v>
      </c>
      <c r="F26" s="44">
        <f>INDEX('1. závod'!$A:$BX,$D26+5,INDEX('Základní list'!$B:$B,MATCH($C26,'Základní list'!$A:$A,0),1)+1)</f>
      </c>
      <c r="G26" s="47">
        <f>INDEX('1. závod'!$A:$BX,$D26+5,INDEX('Základní list'!$B:$B,MATCH($C26,'Základní list'!$A:$A,0),1)-2)</f>
      </c>
      <c r="H26" s="54">
        <f>INDEX('1. závod'!$A:$BX,$D26+5,INDEX('Základní list'!$B:$B,MATCH($C26,'Základní list'!$A:$A,0),1)-1)</f>
      </c>
      <c r="I26" s="41" t="s">
        <v>58</v>
      </c>
      <c r="J26" s="41">
        <v>2</v>
      </c>
      <c r="K26" s="44">
        <f>INDEX('2. závod'!$A:$BX,$J26+5,INDEX('Základní list'!$B:$B,MATCH($I26,'Základní list'!$A:$A,0),1))</f>
        <v>0</v>
      </c>
      <c r="L26" s="44">
        <f>INDEX('2. závod'!$A:$BX,$J26+5,INDEX('Základní list'!$B:$B,MATCH($I26,'Základní list'!$A:$A,0),1)+1)</f>
      </c>
      <c r="M26" s="47">
        <f>INDEX('2. závod'!$A:$BX,$J26+5,INDEX('Základní list'!$B:$B,MATCH($I26,'Základní list'!$A:$A,0),1)-2)</f>
      </c>
      <c r="N26" s="55">
        <f>INDEX('2. závod'!$A:$BX,$J26+5,INDEX('Základní list'!$B:$B,MATCH($I26,'Základní list'!$A:$A,0),1)-1)</f>
      </c>
    </row>
    <row r="27" spans="2:14" ht="31.5" customHeight="1">
      <c r="B27" s="43">
        <v>16</v>
      </c>
      <c r="C27" s="41" t="s">
        <v>58</v>
      </c>
      <c r="D27" s="41">
        <v>3</v>
      </c>
      <c r="E27" s="44">
        <f>INDEX('1. závod'!$A:$BX,$D27+5,INDEX('Základní list'!$B:$B,MATCH($C27,'Základní list'!$A:$A,0),1))</f>
        <v>0</v>
      </c>
      <c r="F27" s="44">
        <f>INDEX('1. závod'!$A:$BX,$D27+5,INDEX('Základní list'!$B:$B,MATCH($C27,'Základní list'!$A:$A,0),1)+1)</f>
      </c>
      <c r="G27" s="47">
        <f>INDEX('1. závod'!$A:$BX,$D27+5,INDEX('Základní list'!$B:$B,MATCH($C27,'Základní list'!$A:$A,0),1)-2)</f>
      </c>
      <c r="H27" s="54">
        <f>INDEX('1. závod'!$A:$BX,$D27+5,INDEX('Základní list'!$B:$B,MATCH($C27,'Základní list'!$A:$A,0),1)-1)</f>
      </c>
      <c r="I27" s="41" t="s">
        <v>58</v>
      </c>
      <c r="J27" s="41">
        <v>3</v>
      </c>
      <c r="K27" s="44">
        <f>INDEX('2. závod'!$A:$BX,$J27+5,INDEX('Základní list'!$B:$B,MATCH($I27,'Základní list'!$A:$A,0),1))</f>
        <v>0</v>
      </c>
      <c r="L27" s="44">
        <f>INDEX('2. závod'!$A:$BX,$J27+5,INDEX('Základní list'!$B:$B,MATCH($I27,'Základní list'!$A:$A,0),1)+1)</f>
      </c>
      <c r="M27" s="47">
        <f>INDEX('2. závod'!$A:$BX,$J27+5,INDEX('Základní list'!$B:$B,MATCH($I27,'Základní list'!$A:$A,0),1)-2)</f>
      </c>
      <c r="N27" s="55">
        <f>INDEX('2. závod'!$A:$BX,$J27+5,INDEX('Základní list'!$B:$B,MATCH($I27,'Základní list'!$A:$A,0),1)-1)</f>
      </c>
    </row>
    <row r="28" spans="2:14" ht="31.5" customHeight="1">
      <c r="B28" s="43">
        <v>17</v>
      </c>
      <c r="C28" s="41" t="s">
        <v>58</v>
      </c>
      <c r="D28" s="41">
        <v>4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</c>
      <c r="G28" s="47">
        <f>INDEX('1. závod'!$A:$BX,$D28+5,INDEX('Základní list'!$B:$B,MATCH($C28,'Základní list'!$A:$A,0),1)-2)</f>
      </c>
      <c r="H28" s="54">
        <f>INDEX('1. závod'!$A:$BX,$D28+5,INDEX('Základní list'!$B:$B,MATCH($C28,'Základní list'!$A:$A,0),1)-1)</f>
      </c>
      <c r="I28" s="41" t="s">
        <v>58</v>
      </c>
      <c r="J28" s="41">
        <v>4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</c>
      <c r="M28" s="47">
        <f>INDEX('2. závod'!$A:$BX,$J28+5,INDEX('Základní list'!$B:$B,MATCH($I28,'Základní list'!$A:$A,0),1)-2)</f>
      </c>
      <c r="N28" s="55">
        <f>INDEX('2. závod'!$A:$BX,$J28+5,INDEX('Základní list'!$B:$B,MATCH($I28,'Základní list'!$A:$A,0),1)-1)</f>
      </c>
    </row>
    <row r="29" spans="2:14" ht="31.5" customHeight="1">
      <c r="B29" s="43">
        <v>18</v>
      </c>
      <c r="C29" s="41" t="s">
        <v>58</v>
      </c>
      <c r="D29" s="41">
        <v>5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58</v>
      </c>
      <c r="J29" s="41">
        <v>5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>
      <c r="B30" s="43">
        <v>19</v>
      </c>
      <c r="C30" s="41" t="s">
        <v>58</v>
      </c>
      <c r="D30" s="41">
        <v>6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58</v>
      </c>
      <c r="J30" s="41">
        <v>6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>
      <c r="B31" s="43">
        <v>20</v>
      </c>
      <c r="C31" s="41" t="s">
        <v>58</v>
      </c>
      <c r="D31" s="41">
        <v>7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58</v>
      </c>
      <c r="J31" s="41">
        <v>7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>
      <c r="B32" s="43">
        <v>21</v>
      </c>
      <c r="C32" s="41" t="s">
        <v>58</v>
      </c>
      <c r="D32" s="41">
        <v>8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58</v>
      </c>
      <c r="J32" s="41">
        <v>8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2:14" ht="31.5" customHeight="1">
      <c r="B33" s="43">
        <v>22</v>
      </c>
      <c r="C33" s="41" t="s">
        <v>58</v>
      </c>
      <c r="D33" s="41">
        <v>9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9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>
      <c r="B34" s="43">
        <v>23</v>
      </c>
      <c r="C34" s="41" t="s">
        <v>58</v>
      </c>
      <c r="D34" s="41">
        <v>10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10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>
      <c r="B35" s="43">
        <v>24</v>
      </c>
      <c r="C35" s="41" t="s">
        <v>58</v>
      </c>
      <c r="D35" s="41">
        <v>11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11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1:14" ht="31.5" customHeight="1">
      <c r="A36" s="80"/>
      <c r="B36" s="43">
        <v>25</v>
      </c>
      <c r="C36" s="41" t="s">
        <v>58</v>
      </c>
      <c r="D36" s="41">
        <v>12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12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2:14" ht="31.5" customHeight="1">
      <c r="B37" s="43">
        <v>26</v>
      </c>
      <c r="C37" s="41" t="s">
        <v>58</v>
      </c>
      <c r="D37" s="41">
        <v>13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13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>
      <c r="B38" s="43">
        <v>23</v>
      </c>
      <c r="C38" s="41" t="s">
        <v>58</v>
      </c>
      <c r="D38" s="41">
        <v>14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14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24</v>
      </c>
      <c r="C39" s="41" t="s">
        <v>58</v>
      </c>
      <c r="D39" s="41">
        <v>15</v>
      </c>
      <c r="E39" s="44">
        <f>INDEX('1. závod'!$A:$BX,$D39+5,INDEX('Základní list'!$B:$B,MATCH($C39,'Základní list'!$A:$A,0),1))</f>
        <v>0</v>
      </c>
      <c r="F39" s="44">
        <f>INDEX('1. závod'!$A:$BX,$D39+5,INDEX('Základní list'!$B:$B,MATCH($C39,'Základní list'!$A:$A,0),1)+1)</f>
      </c>
      <c r="G39" s="47">
        <f>INDEX('1. závod'!$A:$BX,$D39+5,INDEX('Základní list'!$B:$B,MATCH($C39,'Základní list'!$A:$A,0),1)-2)</f>
      </c>
      <c r="H39" s="54">
        <f>INDEX('1. závod'!$A:$BX,$D39+5,INDEX('Základní list'!$B:$B,MATCH($C39,'Základní list'!$A:$A,0),1)-1)</f>
      </c>
      <c r="I39" s="41" t="s">
        <v>58</v>
      </c>
      <c r="J39" s="41">
        <v>15</v>
      </c>
      <c r="K39" s="44">
        <f>INDEX('2. závod'!$A:$BX,$J39+5,INDEX('Základní list'!$B:$B,MATCH($I39,'Základní list'!$A:$A,0),1))</f>
        <v>0</v>
      </c>
      <c r="L39" s="44">
        <f>INDEX('2. závod'!$A:$BX,$J39+5,INDEX('Základní list'!$B:$B,MATCH($I39,'Základní list'!$A:$A,0),1)+1)</f>
      </c>
      <c r="M39" s="47">
        <f>INDEX('2. závod'!$A:$BX,$J39+5,INDEX('Základní list'!$B:$B,MATCH($I39,'Základní list'!$A:$A,0),1)-2)</f>
      </c>
      <c r="N39" s="55">
        <f>INDEX('2. závod'!$A:$BX,$J39+5,INDEX('Základní list'!$B:$B,MATCH($I39,'Základní list'!$A:$A,0),1)-1)</f>
      </c>
    </row>
    <row r="40" spans="1:14" ht="31.5" customHeight="1">
      <c r="A40" s="80"/>
      <c r="B40" s="43">
        <v>25</v>
      </c>
      <c r="C40" s="41" t="s">
        <v>58</v>
      </c>
      <c r="D40" s="41">
        <v>16</v>
      </c>
      <c r="E40" s="44">
        <f>INDEX('1. závod'!$A:$BX,$D40+5,INDEX('Základní list'!$B:$B,MATCH($C40,'Základní list'!$A:$A,0),1))</f>
        <v>0</v>
      </c>
      <c r="F40" s="44">
        <f>INDEX('1. závod'!$A:$BX,$D40+5,INDEX('Základní list'!$B:$B,MATCH($C40,'Základní list'!$A:$A,0),1)+1)</f>
      </c>
      <c r="G40" s="47">
        <f>INDEX('1. závod'!$A:$BX,$D40+5,INDEX('Základní list'!$B:$B,MATCH($C40,'Základní list'!$A:$A,0),1)-2)</f>
      </c>
      <c r="H40" s="54">
        <f>INDEX('1. závod'!$A:$BX,$D40+5,INDEX('Základní list'!$B:$B,MATCH($C40,'Základní list'!$A:$A,0),1)-1)</f>
      </c>
      <c r="I40" s="41" t="s">
        <v>58</v>
      </c>
      <c r="J40" s="41">
        <v>16</v>
      </c>
      <c r="K40" s="44">
        <f>INDEX('2. závod'!$A:$BX,$J40+5,INDEX('Základní list'!$B:$B,MATCH($I40,'Základní list'!$A:$A,0),1))</f>
        <v>0</v>
      </c>
      <c r="L40" s="44">
        <f>INDEX('2. závod'!$A:$BX,$J40+5,INDEX('Základní list'!$B:$B,MATCH($I40,'Základní list'!$A:$A,0),1)+1)</f>
      </c>
      <c r="M40" s="47">
        <f>INDEX('2. závod'!$A:$BX,$J40+5,INDEX('Základní list'!$B:$B,MATCH($I40,'Základní list'!$A:$A,0),1)-2)</f>
      </c>
      <c r="N40" s="55">
        <f>INDEX('2. závod'!$A:$BX,$J40+5,INDEX('Základní list'!$B:$B,MATCH($I40,'Základní list'!$A:$A,0),1)-1)</f>
      </c>
    </row>
    <row r="41" spans="2:14" ht="31.5" customHeight="1">
      <c r="B41" s="43">
        <v>26</v>
      </c>
      <c r="C41" s="41" t="s">
        <v>58</v>
      </c>
      <c r="D41" s="41">
        <v>17</v>
      </c>
      <c r="E41" s="44">
        <f>INDEX('1. závod'!$A:$BX,$D41+5,INDEX('Základní list'!$B:$B,MATCH($C41,'Základní list'!$A:$A,0),1))</f>
        <v>0</v>
      </c>
      <c r="F41" s="44">
        <f>INDEX('1. závod'!$A:$BX,$D41+5,INDEX('Základní list'!$B:$B,MATCH($C41,'Základní list'!$A:$A,0),1)+1)</f>
      </c>
      <c r="G41" s="47">
        <f>INDEX('1. závod'!$A:$BX,$D41+5,INDEX('Základní list'!$B:$B,MATCH($C41,'Základní list'!$A:$A,0),1)-2)</f>
      </c>
      <c r="H41" s="54">
        <f>INDEX('1. závod'!$A:$BX,$D41+5,INDEX('Základní list'!$B:$B,MATCH($C41,'Základní list'!$A:$A,0),1)-1)</f>
      </c>
      <c r="I41" s="41" t="s">
        <v>58</v>
      </c>
      <c r="J41" s="41">
        <v>17</v>
      </c>
      <c r="K41" s="44">
        <f>INDEX('2. závod'!$A:$BX,$J41+5,INDEX('Základní list'!$B:$B,MATCH($I41,'Základní list'!$A:$A,0),1))</f>
        <v>0</v>
      </c>
      <c r="L41" s="44">
        <f>INDEX('2. závod'!$A:$BX,$J41+5,INDEX('Základní list'!$B:$B,MATCH($I41,'Základní list'!$A:$A,0),1)+1)</f>
      </c>
      <c r="M41" s="47">
        <f>INDEX('2. závod'!$A:$BX,$J41+5,INDEX('Základní list'!$B:$B,MATCH($I41,'Základní list'!$A:$A,0),1)-2)</f>
      </c>
      <c r="N41" s="55">
        <f>INDEX('2. závod'!$A:$BX,$J41+5,INDEX('Základní list'!$B:$B,MATCH($I41,'Základní list'!$A:$A,0),1)-1)</f>
      </c>
    </row>
    <row r="42" spans="2:14" ht="31.5" customHeight="1">
      <c r="B42" s="43">
        <v>24</v>
      </c>
      <c r="C42" s="41" t="s">
        <v>58</v>
      </c>
      <c r="D42" s="41">
        <v>18</v>
      </c>
      <c r="E42" s="44">
        <f>INDEX('1. závod'!$A:$BX,$D42+5,INDEX('Základní list'!$B:$B,MATCH($C42,'Základní list'!$A:$A,0),1))</f>
        <v>0</v>
      </c>
      <c r="F42" s="44">
        <f>INDEX('1. závod'!$A:$BX,$D42+5,INDEX('Základní list'!$B:$B,MATCH($C42,'Základní list'!$A:$A,0),1)+1)</f>
      </c>
      <c r="G42" s="47">
        <f>INDEX('1. závod'!$A:$BX,$D42+5,INDEX('Základní list'!$B:$B,MATCH($C42,'Základní list'!$A:$A,0),1)-2)</f>
      </c>
      <c r="H42" s="54">
        <f>INDEX('1. závod'!$A:$BX,$D42+5,INDEX('Základní list'!$B:$B,MATCH($C42,'Základní list'!$A:$A,0),1)-1)</f>
      </c>
      <c r="I42" s="41" t="s">
        <v>58</v>
      </c>
      <c r="J42" s="41">
        <v>18</v>
      </c>
      <c r="K42" s="44">
        <f>INDEX('2. závod'!$A:$BX,$J42+5,INDEX('Základní list'!$B:$B,MATCH($I42,'Základní list'!$A:$A,0),1))</f>
        <v>0</v>
      </c>
      <c r="L42" s="44">
        <f>INDEX('2. závod'!$A:$BX,$J42+5,INDEX('Základní list'!$B:$B,MATCH($I42,'Základní list'!$A:$A,0),1)+1)</f>
      </c>
      <c r="M42" s="47">
        <f>INDEX('2. závod'!$A:$BX,$J42+5,INDEX('Základní list'!$B:$B,MATCH($I42,'Základní list'!$A:$A,0),1)-2)</f>
      </c>
      <c r="N42" s="55">
        <f>INDEX('2. závod'!$A:$BX,$J42+5,INDEX('Základní list'!$B:$B,MATCH($I42,'Základní list'!$A:$A,0),1)-1)</f>
      </c>
    </row>
    <row r="43" spans="1:14" ht="31.5" customHeight="1">
      <c r="A43" s="80"/>
      <c r="B43" s="43">
        <v>25</v>
      </c>
      <c r="C43" s="41" t="s">
        <v>58</v>
      </c>
      <c r="D43" s="41">
        <v>19</v>
      </c>
      <c r="E43" s="44">
        <f>INDEX('1. závod'!$A:$BX,$D43+5,INDEX('Základní list'!$B:$B,MATCH($C43,'Základní list'!$A:$A,0),1))</f>
        <v>0</v>
      </c>
      <c r="F43" s="44">
        <f>INDEX('1. závod'!$A:$BX,$D43+5,INDEX('Základní list'!$B:$B,MATCH($C43,'Základní list'!$A:$A,0),1)+1)</f>
      </c>
      <c r="G43" s="47">
        <f>INDEX('1. závod'!$A:$BX,$D43+5,INDEX('Základní list'!$B:$B,MATCH($C43,'Základní list'!$A:$A,0),1)-2)</f>
      </c>
      <c r="H43" s="54">
        <f>INDEX('1. závod'!$A:$BX,$D43+5,INDEX('Základní list'!$B:$B,MATCH($C43,'Základní list'!$A:$A,0),1)-1)</f>
      </c>
      <c r="I43" s="41" t="s">
        <v>58</v>
      </c>
      <c r="J43" s="41">
        <v>19</v>
      </c>
      <c r="K43" s="44">
        <f>INDEX('2. závod'!$A:$BX,$J43+5,INDEX('Základní list'!$B:$B,MATCH($I43,'Základní list'!$A:$A,0),1))</f>
        <v>0</v>
      </c>
      <c r="L43" s="44">
        <f>INDEX('2. závod'!$A:$BX,$J43+5,INDEX('Základní list'!$B:$B,MATCH($I43,'Základní list'!$A:$A,0),1)+1)</f>
      </c>
      <c r="M43" s="47">
        <f>INDEX('2. závod'!$A:$BX,$J43+5,INDEX('Základní list'!$B:$B,MATCH($I43,'Základní list'!$A:$A,0),1)-2)</f>
      </c>
      <c r="N43" s="55">
        <f>INDEX('2. závod'!$A:$BX,$J43+5,INDEX('Základní list'!$B:$B,MATCH($I43,'Základní list'!$A:$A,0),1)-1)</f>
      </c>
    </row>
    <row r="44" spans="2:14" ht="31.5" customHeight="1">
      <c r="B44" s="43">
        <v>26</v>
      </c>
      <c r="C44" s="41" t="s">
        <v>58</v>
      </c>
      <c r="D44" s="41">
        <v>20</v>
      </c>
      <c r="E44" s="44">
        <f>INDEX('1. závod'!$A:$BX,$D44+5,INDEX('Základní list'!$B:$B,MATCH($C44,'Základní list'!$A:$A,0),1))</f>
        <v>0</v>
      </c>
      <c r="F44" s="44">
        <f>INDEX('1. závod'!$A:$BX,$D44+5,INDEX('Základní list'!$B:$B,MATCH($C44,'Základní list'!$A:$A,0),1)+1)</f>
      </c>
      <c r="G44" s="47">
        <f>INDEX('1. závod'!$A:$BX,$D44+5,INDEX('Základní list'!$B:$B,MATCH($C44,'Základní list'!$A:$A,0),1)-2)</f>
      </c>
      <c r="H44" s="54">
        <f>INDEX('1. závod'!$A:$BX,$D44+5,INDEX('Základní list'!$B:$B,MATCH($C44,'Základní list'!$A:$A,0),1)-1)</f>
      </c>
      <c r="I44" s="41" t="s">
        <v>58</v>
      </c>
      <c r="J44" s="41">
        <v>20</v>
      </c>
      <c r="K44" s="44">
        <f>INDEX('2. závod'!$A:$BX,$J44+5,INDEX('Základní list'!$B:$B,MATCH($I44,'Základní list'!$A:$A,0),1))</f>
        <v>0</v>
      </c>
      <c r="L44" s="44">
        <f>INDEX('2. závod'!$A:$BX,$J44+5,INDEX('Základní list'!$B:$B,MATCH($I44,'Základní list'!$A:$A,0),1)+1)</f>
      </c>
      <c r="M44" s="47">
        <f>INDEX('2. závod'!$A:$BX,$J44+5,INDEX('Základní list'!$B:$B,MATCH($I44,'Základní list'!$A:$A,0),1)-2)</f>
      </c>
      <c r="N44" s="55">
        <f>INDEX('2. závod'!$A:$BX,$J44+5,INDEX('Základní list'!$B:$B,MATCH($I44,'Základní list'!$A:$A,0),1)-1)</f>
      </c>
    </row>
    <row r="45" spans="2:14" ht="31.5" customHeight="1">
      <c r="B45" s="43">
        <v>27</v>
      </c>
      <c r="C45" s="41" t="s">
        <v>59</v>
      </c>
      <c r="D45" s="41">
        <v>1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</c>
      <c r="G45" s="47">
        <f>INDEX('1. závod'!$A:$BX,$D45+5,INDEX('Základní list'!$B:$B,MATCH($C45,'Základní list'!$A:$A,0),1)-2)</f>
      </c>
      <c r="H45" s="54">
        <f>INDEX('1. závod'!$A:$BX,$D45+5,INDEX('Základní list'!$B:$B,MATCH($C45,'Základní list'!$A:$A,0),1)-1)</f>
      </c>
      <c r="I45" s="41" t="s">
        <v>59</v>
      </c>
      <c r="J45" s="41">
        <v>1</v>
      </c>
      <c r="K45" s="44">
        <f>INDEX('2. závod'!$A:$BX,$J45+5,INDEX('Základní list'!$B:$B,MATCH($I45,'Základní list'!$A:$A,0),1))</f>
        <v>0</v>
      </c>
      <c r="L45" s="44">
        <f>INDEX('2. závod'!$A:$BX,$J45+5,INDEX('Základní list'!$B:$B,MATCH($I45,'Základní list'!$A:$A,0),1)+1)</f>
      </c>
      <c r="M45" s="47">
        <f>INDEX('2. závod'!$A:$BX,$J45+5,INDEX('Základní list'!$B:$B,MATCH($I45,'Základní list'!$A:$A,0),1)-2)</f>
      </c>
      <c r="N45" s="55">
        <f>INDEX('2. závod'!$A:$BX,$J45+5,INDEX('Základní list'!$B:$B,MATCH($I45,'Základní list'!$A:$A,0),1)-1)</f>
      </c>
    </row>
    <row r="46" spans="2:14" ht="31.5" customHeight="1">
      <c r="B46" s="43">
        <v>28</v>
      </c>
      <c r="C46" s="41" t="s">
        <v>59</v>
      </c>
      <c r="D46" s="41">
        <v>2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59</v>
      </c>
      <c r="J46" s="41">
        <v>2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>
      <c r="B47" s="43">
        <v>29</v>
      </c>
      <c r="C47" s="41" t="s">
        <v>59</v>
      </c>
      <c r="D47" s="41">
        <v>3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59</v>
      </c>
      <c r="J47" s="41">
        <v>3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>
      <c r="B48" s="43">
        <v>30</v>
      </c>
      <c r="C48" s="41" t="s">
        <v>59</v>
      </c>
      <c r="D48" s="41">
        <v>4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59</v>
      </c>
      <c r="J48" s="41">
        <v>4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>
      <c r="B49" s="43">
        <v>31</v>
      </c>
      <c r="C49" s="41" t="s">
        <v>59</v>
      </c>
      <c r="D49" s="41">
        <v>5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59</v>
      </c>
      <c r="J49" s="41">
        <v>5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>
      <c r="B50" s="43">
        <v>32</v>
      </c>
      <c r="C50" s="41" t="s">
        <v>59</v>
      </c>
      <c r="D50" s="41">
        <v>6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59</v>
      </c>
      <c r="J50" s="41">
        <v>6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>
      <c r="B51" s="43">
        <v>33</v>
      </c>
      <c r="C51" s="41" t="s">
        <v>59</v>
      </c>
      <c r="D51" s="41">
        <v>7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59</v>
      </c>
      <c r="J51" s="41">
        <v>7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>
      <c r="B52" s="43">
        <v>34</v>
      </c>
      <c r="C52" s="41" t="s">
        <v>59</v>
      </c>
      <c r="D52" s="41">
        <v>8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59</v>
      </c>
      <c r="J52" s="41">
        <v>8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>
      <c r="B53" s="43">
        <v>35</v>
      </c>
      <c r="C53" s="41" t="s">
        <v>59</v>
      </c>
      <c r="D53" s="41">
        <v>9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9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>
      <c r="B54" s="43">
        <v>36</v>
      </c>
      <c r="C54" s="41" t="s">
        <v>59</v>
      </c>
      <c r="D54" s="41">
        <v>10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10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>
      <c r="B55" s="43">
        <v>37</v>
      </c>
      <c r="C55" s="41" t="s">
        <v>59</v>
      </c>
      <c r="D55" s="41">
        <v>11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11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38</v>
      </c>
      <c r="C56" s="41" t="s">
        <v>59</v>
      </c>
      <c r="D56" s="41">
        <v>12</v>
      </c>
      <c r="E56" s="44">
        <f>INDEX('1. závod'!$A:$BX,$D56+5,INDEX('Základní list'!$B:$B,MATCH($C56,'Základní list'!$A:$A,0),1))</f>
        <v>0</v>
      </c>
      <c r="F56" s="44">
        <f>INDEX('1. závod'!$A:$BX,$D56+5,INDEX('Základní list'!$B:$B,MATCH($C56,'Základní list'!$A:$A,0),1)+1)</f>
      </c>
      <c r="G56" s="47">
        <f>INDEX('1. závod'!$A:$BX,$D56+5,INDEX('Základní list'!$B:$B,MATCH($C56,'Základní list'!$A:$A,0),1)-2)</f>
      </c>
      <c r="H56" s="54">
        <f>INDEX('1. závod'!$A:$BX,$D56+5,INDEX('Základní list'!$B:$B,MATCH($C56,'Základní list'!$A:$A,0),1)-1)</f>
      </c>
      <c r="I56" s="41" t="s">
        <v>59</v>
      </c>
      <c r="J56" s="41">
        <v>12</v>
      </c>
      <c r="K56" s="44">
        <f>INDEX('2. závod'!$A:$BX,$J56+5,INDEX('Základní list'!$B:$B,MATCH($I56,'Základní list'!$A:$A,0),1))</f>
        <v>0</v>
      </c>
      <c r="L56" s="44">
        <f>INDEX('2. závod'!$A:$BX,$J56+5,INDEX('Základní list'!$B:$B,MATCH($I56,'Základní list'!$A:$A,0),1)+1)</f>
      </c>
      <c r="M56" s="47">
        <f>INDEX('2. závod'!$A:$BX,$J56+5,INDEX('Základní list'!$B:$B,MATCH($I56,'Základní list'!$A:$A,0),1)-2)</f>
      </c>
      <c r="N56" s="55">
        <f>INDEX('2. závod'!$A:$BX,$J56+5,INDEX('Základní list'!$B:$B,MATCH($I56,'Základní list'!$A:$A,0),1)-1)</f>
      </c>
    </row>
    <row r="57" spans="2:14" ht="31.5" customHeight="1">
      <c r="B57" s="43">
        <v>39</v>
      </c>
      <c r="C57" s="41" t="s">
        <v>59</v>
      </c>
      <c r="D57" s="41">
        <v>13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59</v>
      </c>
      <c r="J57" s="41">
        <v>13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>
      <c r="B58" s="43">
        <v>36</v>
      </c>
      <c r="C58" s="41" t="s">
        <v>59</v>
      </c>
      <c r="D58" s="41">
        <v>14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59</v>
      </c>
      <c r="J58" s="41">
        <v>14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>
      <c r="B59" s="43">
        <v>37</v>
      </c>
      <c r="C59" s="41" t="s">
        <v>59</v>
      </c>
      <c r="D59" s="41">
        <v>15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59</v>
      </c>
      <c r="J59" s="41">
        <v>15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>
      <c r="B60" s="43">
        <v>38</v>
      </c>
      <c r="C60" s="41" t="s">
        <v>59</v>
      </c>
      <c r="D60" s="41">
        <v>16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59</v>
      </c>
      <c r="J60" s="41">
        <v>16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>
      <c r="B61" s="43">
        <v>39</v>
      </c>
      <c r="C61" s="41" t="s">
        <v>59</v>
      </c>
      <c r="D61" s="41">
        <v>17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59</v>
      </c>
      <c r="J61" s="41">
        <v>17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>
      <c r="B62" s="43">
        <v>37</v>
      </c>
      <c r="C62" s="41" t="s">
        <v>59</v>
      </c>
      <c r="D62" s="41">
        <v>18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59</v>
      </c>
      <c r="J62" s="41">
        <v>18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>
      <c r="B63" s="43">
        <v>38</v>
      </c>
      <c r="C63" s="41" t="s">
        <v>59</v>
      </c>
      <c r="D63" s="41">
        <v>19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59</v>
      </c>
      <c r="J63" s="41">
        <v>19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>
      <c r="B64" s="43">
        <v>39</v>
      </c>
      <c r="C64" s="41" t="s">
        <v>59</v>
      </c>
      <c r="D64" s="41">
        <v>20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59</v>
      </c>
      <c r="J64" s="41">
        <v>20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>
      <c r="B65" s="43">
        <v>40</v>
      </c>
      <c r="C65" s="41" t="s">
        <v>60</v>
      </c>
      <c r="D65" s="41">
        <v>1</v>
      </c>
      <c r="E65" s="44">
        <f>INDEX('1. závod'!$A:$BX,$D65+5,INDEX('Základní list'!$B:$B,MATCH($C65,'Základní list'!$A:$A,0),1))</f>
        <v>2040</v>
      </c>
      <c r="F65" s="44">
        <f>INDEX('1. závod'!$A:$BX,$D65+5,INDEX('Základní list'!$B:$B,MATCH($C65,'Základní list'!$A:$A,0),1)+1)</f>
        <v>2</v>
      </c>
      <c r="G65" s="47" t="str">
        <f>INDEX('1. závod'!$A:$BX,$D65+5,INDEX('Základní list'!$B:$B,MATCH($C65,'Základní list'!$A:$A,0),1)-2)</f>
        <v>Jecha Michal</v>
      </c>
      <c r="H65" s="54" t="str">
        <f>INDEX('1. závod'!$A:$BX,$D65+5,INDEX('Základní list'!$B:$B,MATCH($C65,'Základní list'!$A:$A,0),1)-1)</f>
        <v>MO ČRS Nymburk</v>
      </c>
      <c r="I65" s="41" t="s">
        <v>60</v>
      </c>
      <c r="J65" s="41">
        <v>1</v>
      </c>
      <c r="K65" s="44">
        <f>INDEX('2. závod'!$A:$BX,$J65+5,INDEX('Základní list'!$B:$B,MATCH($I65,'Základní list'!$A:$A,0),1))</f>
        <v>6420</v>
      </c>
      <c r="L65" s="44">
        <f>INDEX('2. závod'!$A:$BX,$J65+5,INDEX('Základní list'!$B:$B,MATCH($I65,'Základní list'!$A:$A,0),1)+1)</f>
        <v>1</v>
      </c>
      <c r="M65" s="47" t="str">
        <f>INDEX('2. závod'!$A:$BX,$J65+5,INDEX('Základní list'!$B:$B,MATCH($I65,'Základní list'!$A:$A,0),1)-2)</f>
        <v>Šimáček Jan</v>
      </c>
      <c r="N65" s="55" t="str">
        <f>INDEX('2. závod'!$A:$BX,$J65+5,INDEX('Základní list'!$B:$B,MATCH($I65,'Základní list'!$A:$A,0),1)-1)</f>
        <v>MO ČRS Mladá Boleslav</v>
      </c>
    </row>
    <row r="66" spans="2:14" ht="31.5" customHeight="1">
      <c r="B66" s="43">
        <v>41</v>
      </c>
      <c r="C66" s="41" t="s">
        <v>60</v>
      </c>
      <c r="D66" s="41">
        <v>2</v>
      </c>
      <c r="E66" s="44">
        <f>INDEX('1. závod'!$A:$BX,$D66+5,INDEX('Základní list'!$B:$B,MATCH($C66,'Základní list'!$A:$A,0),1))</f>
        <v>8790</v>
      </c>
      <c r="F66" s="44">
        <f>INDEX('1. závod'!$A:$BX,$D66+5,INDEX('Základní list'!$B:$B,MATCH($C66,'Základní list'!$A:$A,0),1)+1)</f>
        <v>1</v>
      </c>
      <c r="G66" s="47" t="str">
        <f>INDEX('1. závod'!$A:$BX,$D66+5,INDEX('Základní list'!$B:$B,MATCH($C66,'Základní list'!$A:$A,0),1)-2)</f>
        <v>Šimáček Jan</v>
      </c>
      <c r="H66" s="54" t="str">
        <f>INDEX('1. závod'!$A:$BX,$D66+5,INDEX('Základní list'!$B:$B,MATCH($C66,'Základní list'!$A:$A,0),1)-1)</f>
        <v>MO ČRS Mladá Boleslav</v>
      </c>
      <c r="I66" s="41" t="s">
        <v>60</v>
      </c>
      <c r="J66" s="41">
        <v>2</v>
      </c>
      <c r="K66" s="44">
        <f>INDEX('2. závod'!$A:$BX,$J66+5,INDEX('Základní list'!$B:$B,MATCH($I66,'Základní list'!$A:$A,0),1))</f>
        <v>2370</v>
      </c>
      <c r="L66" s="44">
        <f>INDEX('2. závod'!$A:$BX,$J66+5,INDEX('Základní list'!$B:$B,MATCH($I66,'Základní list'!$A:$A,0),1)+1)</f>
        <v>2</v>
      </c>
      <c r="M66" s="47" t="str">
        <f>INDEX('2. závod'!$A:$BX,$J66+5,INDEX('Základní list'!$B:$B,MATCH($I66,'Základní list'!$A:$A,0),1)-2)</f>
        <v>Jecha Michal</v>
      </c>
      <c r="N66" s="55" t="str">
        <f>INDEX('2. závod'!$A:$BX,$J66+5,INDEX('Základní list'!$B:$B,MATCH($I66,'Základní list'!$A:$A,0),1)-1)</f>
        <v>MO ČRS Nymburk</v>
      </c>
    </row>
    <row r="67" spans="2:14" ht="31.5" customHeight="1">
      <c r="B67" s="43">
        <v>42</v>
      </c>
      <c r="C67" s="41" t="s">
        <v>60</v>
      </c>
      <c r="D67" s="41">
        <v>3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60</v>
      </c>
      <c r="J67" s="41">
        <v>3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>
      <c r="B68" s="43">
        <v>43</v>
      </c>
      <c r="C68" s="41" t="s">
        <v>60</v>
      </c>
      <c r="D68" s="41">
        <v>4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4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>
      <c r="B69" s="43">
        <v>44</v>
      </c>
      <c r="C69" s="41" t="s">
        <v>60</v>
      </c>
      <c r="D69" s="41">
        <v>5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5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>
      <c r="B70" s="43">
        <v>45</v>
      </c>
      <c r="C70" s="41" t="s">
        <v>60</v>
      </c>
      <c r="D70" s="41">
        <v>6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6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>
      <c r="B71" s="43">
        <v>46</v>
      </c>
      <c r="C71" s="41" t="s">
        <v>60</v>
      </c>
      <c r="D71" s="41">
        <v>7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7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>
      <c r="B72" s="43">
        <v>47</v>
      </c>
      <c r="C72" s="41" t="s">
        <v>60</v>
      </c>
      <c r="D72" s="41">
        <v>8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8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>
      <c r="B73" s="43">
        <v>48</v>
      </c>
      <c r="C73" s="41" t="s">
        <v>60</v>
      </c>
      <c r="D73" s="41">
        <v>9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60</v>
      </c>
      <c r="J73" s="41">
        <v>9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>
      <c r="B74" s="43">
        <v>49</v>
      </c>
      <c r="C74" s="41" t="s">
        <v>60</v>
      </c>
      <c r="D74" s="41">
        <v>10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60</v>
      </c>
      <c r="J74" s="41">
        <v>10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>
      <c r="B75" s="43">
        <v>50</v>
      </c>
      <c r="C75" s="41" t="s">
        <v>60</v>
      </c>
      <c r="D75" s="41">
        <v>11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60</v>
      </c>
      <c r="J75" s="41">
        <v>11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>
      <c r="B76" s="43">
        <v>51</v>
      </c>
      <c r="C76" s="41" t="s">
        <v>60</v>
      </c>
      <c r="D76" s="41">
        <v>12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60</v>
      </c>
      <c r="J76" s="41">
        <v>12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>
      <c r="B77" s="43">
        <v>52</v>
      </c>
      <c r="C77" s="41" t="s">
        <v>60</v>
      </c>
      <c r="D77" s="41">
        <v>13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60</v>
      </c>
      <c r="J77" s="41">
        <v>13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>
      <c r="B78" s="43">
        <v>49</v>
      </c>
      <c r="C78" s="41" t="s">
        <v>60</v>
      </c>
      <c r="D78" s="41">
        <v>14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60</v>
      </c>
      <c r="J78" s="41">
        <v>14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>
      <c r="B79" s="43">
        <v>50</v>
      </c>
      <c r="C79" s="41" t="s">
        <v>60</v>
      </c>
      <c r="D79" s="41">
        <v>15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60</v>
      </c>
      <c r="J79" s="41">
        <v>15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>
      <c r="B80" s="43">
        <v>51</v>
      </c>
      <c r="C80" s="41" t="s">
        <v>60</v>
      </c>
      <c r="D80" s="41">
        <v>16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60</v>
      </c>
      <c r="J80" s="41">
        <v>16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>
      <c r="B81" s="43">
        <v>52</v>
      </c>
      <c r="C81" s="41" t="s">
        <v>60</v>
      </c>
      <c r="D81" s="41">
        <v>17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60</v>
      </c>
      <c r="J81" s="41">
        <v>17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>
      <c r="B82" s="43">
        <v>50</v>
      </c>
      <c r="C82" s="41" t="s">
        <v>60</v>
      </c>
      <c r="D82" s="41">
        <v>18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60</v>
      </c>
      <c r="J82" s="41">
        <v>18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>
      <c r="B83" s="43">
        <v>51</v>
      </c>
      <c r="C83" s="41" t="s">
        <v>60</v>
      </c>
      <c r="D83" s="41">
        <v>19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60</v>
      </c>
      <c r="J83" s="41">
        <v>19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>
      <c r="B84" s="43">
        <v>52</v>
      </c>
      <c r="C84" s="41" t="s">
        <v>60</v>
      </c>
      <c r="D84" s="41">
        <v>20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60</v>
      </c>
      <c r="J84" s="41">
        <v>20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>
      <c r="B85" s="43">
        <v>53</v>
      </c>
      <c r="C85" s="41" t="s">
        <v>92</v>
      </c>
      <c r="D85" s="41">
        <v>1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>
      <c r="B86" s="43">
        <v>54</v>
      </c>
      <c r="C86" s="41" t="s">
        <v>92</v>
      </c>
      <c r="D86" s="41">
        <v>2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2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>
      <c r="B87" s="43">
        <v>55</v>
      </c>
      <c r="C87" s="41" t="s">
        <v>92</v>
      </c>
      <c r="D87" s="41">
        <v>3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3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>
      <c r="B88" s="43">
        <v>56</v>
      </c>
      <c r="C88" s="41" t="s">
        <v>92</v>
      </c>
      <c r="D88" s="41">
        <v>4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4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>
      <c r="B89" s="43">
        <v>57</v>
      </c>
      <c r="C89" s="41" t="s">
        <v>92</v>
      </c>
      <c r="D89" s="41">
        <v>5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5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spans="2:14" ht="31.5" customHeight="1">
      <c r="B90" s="43">
        <v>58</v>
      </c>
      <c r="C90" s="41" t="s">
        <v>92</v>
      </c>
      <c r="D90" s="41">
        <v>6</v>
      </c>
      <c r="E90" s="44">
        <f>INDEX('1. závod'!$A:$BX,$D90+5,INDEX('Základní list'!$B:$B,MATCH($C90,'Základní list'!$A:$A,0),1))</f>
        <v>0</v>
      </c>
      <c r="F90" s="44">
        <f>INDEX('1. závod'!$A:$BX,$D90+5,INDEX('Základní list'!$B:$B,MATCH($C90,'Základní list'!$A:$A,0),1)+1)</f>
      </c>
      <c r="G90" s="47">
        <f>INDEX('1. závod'!$A:$BX,$D90+5,INDEX('Základní list'!$B:$B,MATCH($C90,'Základní list'!$A:$A,0),1)-2)</f>
      </c>
      <c r="H90" s="54">
        <f>INDEX('1. závod'!$A:$BX,$D90+5,INDEX('Základní list'!$B:$B,MATCH($C90,'Základní list'!$A:$A,0),1)-1)</f>
      </c>
      <c r="I90" s="41" t="s">
        <v>92</v>
      </c>
      <c r="J90" s="41">
        <v>6</v>
      </c>
      <c r="K90" s="44">
        <f>INDEX('2. závod'!$A:$BX,$J90+5,INDEX('Základní list'!$B:$B,MATCH($I90,'Základní list'!$A:$A,0),1))</f>
        <v>0</v>
      </c>
      <c r="L90" s="44">
        <f>INDEX('2. závod'!$A:$BX,$J90+5,INDEX('Základní list'!$B:$B,MATCH($I90,'Základní list'!$A:$A,0),1)+1)</f>
      </c>
      <c r="M90" s="47">
        <f>INDEX('2. závod'!$A:$BX,$J90+5,INDEX('Základní list'!$B:$B,MATCH($I90,'Základní list'!$A:$A,0),1)-2)</f>
      </c>
      <c r="N90" s="55">
        <f>INDEX('2. závod'!$A:$BX,$J90+5,INDEX('Základní list'!$B:$B,MATCH($I90,'Základní list'!$A:$A,0),1)-1)</f>
      </c>
    </row>
    <row r="91" spans="2:14" ht="31.5" customHeight="1">
      <c r="B91" s="43">
        <v>59</v>
      </c>
      <c r="C91" s="41" t="s">
        <v>92</v>
      </c>
      <c r="D91" s="41">
        <v>7</v>
      </c>
      <c r="E91" s="44">
        <f>INDEX('1. závod'!$A:$BX,$D91+5,INDEX('Základní list'!$B:$B,MATCH($C91,'Základní list'!$A:$A,0),1))</f>
        <v>0</v>
      </c>
      <c r="F91" s="44">
        <f>INDEX('1. závod'!$A:$BX,$D91+5,INDEX('Základní list'!$B:$B,MATCH($C91,'Základní list'!$A:$A,0),1)+1)</f>
      </c>
      <c r="G91" s="47">
        <f>INDEX('1. závod'!$A:$BX,$D91+5,INDEX('Základní list'!$B:$B,MATCH($C91,'Základní list'!$A:$A,0),1)-2)</f>
      </c>
      <c r="H91" s="54">
        <f>INDEX('1. závod'!$A:$BX,$D91+5,INDEX('Základní list'!$B:$B,MATCH($C91,'Základní list'!$A:$A,0),1)-1)</f>
      </c>
      <c r="I91" s="41" t="s">
        <v>92</v>
      </c>
      <c r="J91" s="41">
        <v>7</v>
      </c>
      <c r="K91" s="44">
        <f>INDEX('2. závod'!$A:$BX,$J91+5,INDEX('Základní list'!$B:$B,MATCH($I91,'Základní list'!$A:$A,0),1))</f>
        <v>0</v>
      </c>
      <c r="L91" s="44">
        <f>INDEX('2. závod'!$A:$BX,$J91+5,INDEX('Základní list'!$B:$B,MATCH($I91,'Základní list'!$A:$A,0),1)+1)</f>
      </c>
      <c r="M91" s="47">
        <f>INDEX('2. závod'!$A:$BX,$J91+5,INDEX('Základní list'!$B:$B,MATCH($I91,'Základní list'!$A:$A,0),1)-2)</f>
      </c>
      <c r="N91" s="55">
        <f>INDEX('2. závod'!$A:$BX,$J91+5,INDEX('Základní list'!$B:$B,MATCH($I91,'Základní list'!$A:$A,0),1)-1)</f>
      </c>
    </row>
    <row r="92" spans="2:14" ht="31.5" customHeight="1">
      <c r="B92" s="43">
        <v>60</v>
      </c>
      <c r="C92" s="41" t="s">
        <v>92</v>
      </c>
      <c r="D92" s="41">
        <v>8</v>
      </c>
      <c r="E92" s="44">
        <f>INDEX('1. závod'!$A:$BX,$D92+5,INDEX('Základní list'!$B:$B,MATCH($C92,'Základní list'!$A:$A,0),1))</f>
        <v>0</v>
      </c>
      <c r="F92" s="44">
        <f>INDEX('1. závod'!$A:$BX,$D92+5,INDEX('Základní list'!$B:$B,MATCH($C92,'Základní list'!$A:$A,0),1)+1)</f>
      </c>
      <c r="G92" s="47">
        <f>INDEX('1. závod'!$A:$BX,$D92+5,INDEX('Základní list'!$B:$B,MATCH($C92,'Základní list'!$A:$A,0),1)-2)</f>
      </c>
      <c r="H92" s="54">
        <f>INDEX('1. závod'!$A:$BX,$D92+5,INDEX('Základní list'!$B:$B,MATCH($C92,'Základní list'!$A:$A,0),1)-1)</f>
      </c>
      <c r="I92" s="41" t="s">
        <v>92</v>
      </c>
      <c r="J92" s="41">
        <v>8</v>
      </c>
      <c r="K92" s="44">
        <f>INDEX('2. závod'!$A:$BX,$J92+5,INDEX('Základní list'!$B:$B,MATCH($I92,'Základní list'!$A:$A,0),1))</f>
        <v>0</v>
      </c>
      <c r="L92" s="44">
        <f>INDEX('2. závod'!$A:$BX,$J92+5,INDEX('Základní list'!$B:$B,MATCH($I92,'Základní list'!$A:$A,0),1)+1)</f>
      </c>
      <c r="M92" s="47">
        <f>INDEX('2. závod'!$A:$BX,$J92+5,INDEX('Základní list'!$B:$B,MATCH($I92,'Základní list'!$A:$A,0),1)-2)</f>
      </c>
      <c r="N92" s="55">
        <f>INDEX('2. závod'!$A:$BX,$J92+5,INDEX('Základní list'!$B:$B,MATCH($I92,'Základní list'!$A:$A,0),1)-1)</f>
      </c>
    </row>
    <row r="93" spans="2:14" ht="31.5" customHeight="1">
      <c r="B93" s="43">
        <v>61</v>
      </c>
      <c r="C93" s="41" t="s">
        <v>92</v>
      </c>
      <c r="D93" s="41">
        <v>9</v>
      </c>
      <c r="E93" s="44">
        <f>INDEX('1. závod'!$A:$BX,$D93+5,INDEX('Základní list'!$B:$B,MATCH($C93,'Základní list'!$A:$A,0),1))</f>
        <v>0</v>
      </c>
      <c r="F93" s="44">
        <f>INDEX('1. závod'!$A:$BX,$D93+5,INDEX('Základní list'!$B:$B,MATCH($C93,'Základní list'!$A:$A,0),1)+1)</f>
      </c>
      <c r="G93" s="47">
        <f>INDEX('1. závod'!$A:$BX,$D93+5,INDEX('Základní list'!$B:$B,MATCH($C93,'Základní list'!$A:$A,0),1)-2)</f>
      </c>
      <c r="H93" s="54">
        <f>INDEX('1. závod'!$A:$BX,$D93+5,INDEX('Základní list'!$B:$B,MATCH($C93,'Základní list'!$A:$A,0),1)-1)</f>
      </c>
      <c r="I93" s="41" t="s">
        <v>92</v>
      </c>
      <c r="J93" s="41">
        <v>9</v>
      </c>
      <c r="K93" s="44">
        <f>INDEX('2. závod'!$A:$BX,$J93+5,INDEX('Základní list'!$B:$B,MATCH($I93,'Základní list'!$A:$A,0),1))</f>
        <v>0</v>
      </c>
      <c r="L93" s="44">
        <f>INDEX('2. závod'!$A:$BX,$J93+5,INDEX('Základní list'!$B:$B,MATCH($I93,'Základní list'!$A:$A,0),1)+1)</f>
      </c>
      <c r="M93" s="47">
        <f>INDEX('2. závod'!$A:$BX,$J93+5,INDEX('Základní list'!$B:$B,MATCH($I93,'Základní list'!$A:$A,0),1)-2)</f>
      </c>
      <c r="N93" s="55">
        <f>INDEX('2. závod'!$A:$BX,$J93+5,INDEX('Základní list'!$B:$B,MATCH($I93,'Základní list'!$A:$A,0),1)-1)</f>
      </c>
    </row>
    <row r="94" spans="2:14" ht="31.5" customHeight="1">
      <c r="B94" s="43">
        <v>62</v>
      </c>
      <c r="C94" s="41" t="s">
        <v>92</v>
      </c>
      <c r="D94" s="41">
        <v>10</v>
      </c>
      <c r="E94" s="44">
        <f>INDEX('1. závod'!$A:$BX,$D94+5,INDEX('Základní list'!$B:$B,MATCH($C94,'Základní list'!$A:$A,0),1))</f>
        <v>0</v>
      </c>
      <c r="F94" s="44">
        <f>INDEX('1. závod'!$A:$BX,$D94+5,INDEX('Základní list'!$B:$B,MATCH($C94,'Základní list'!$A:$A,0),1)+1)</f>
      </c>
      <c r="G94" s="47">
        <f>INDEX('1. závod'!$A:$BX,$D94+5,INDEX('Základní list'!$B:$B,MATCH($C94,'Základní list'!$A:$A,0),1)-2)</f>
      </c>
      <c r="H94" s="54">
        <f>INDEX('1. závod'!$A:$BX,$D94+5,INDEX('Základní list'!$B:$B,MATCH($C94,'Základní list'!$A:$A,0),1)-1)</f>
      </c>
      <c r="I94" s="41" t="s">
        <v>92</v>
      </c>
      <c r="J94" s="41">
        <v>10</v>
      </c>
      <c r="K94" s="44">
        <f>INDEX('2. závod'!$A:$BX,$J94+5,INDEX('Základní list'!$B:$B,MATCH($I94,'Základní list'!$A:$A,0),1))</f>
        <v>0</v>
      </c>
      <c r="L94" s="44">
        <f>INDEX('2. závod'!$A:$BX,$J94+5,INDEX('Základní list'!$B:$B,MATCH($I94,'Základní list'!$A:$A,0),1)+1)</f>
      </c>
      <c r="M94" s="47">
        <f>INDEX('2. závod'!$A:$BX,$J94+5,INDEX('Základní list'!$B:$B,MATCH($I94,'Základní list'!$A:$A,0),1)-2)</f>
      </c>
      <c r="N94" s="55">
        <f>INDEX('2. závod'!$A:$BX,$J94+5,INDEX('Základní list'!$B:$B,MATCH($I94,'Základní list'!$A:$A,0),1)-1)</f>
      </c>
    </row>
    <row r="95" spans="2:14" ht="31.5" customHeight="1">
      <c r="B95" s="43">
        <v>63</v>
      </c>
      <c r="C95" s="41" t="s">
        <v>92</v>
      </c>
      <c r="D95" s="41">
        <v>11</v>
      </c>
      <c r="E95" s="44">
        <f>INDEX('1. závod'!$A:$BX,$D95+5,INDEX('Základní list'!$B:$B,MATCH($C95,'Základní list'!$A:$A,0),1))</f>
        <v>0</v>
      </c>
      <c r="F95" s="44">
        <f>INDEX('1. závod'!$A:$BX,$D95+5,INDEX('Základní list'!$B:$B,MATCH($C95,'Základní list'!$A:$A,0),1)+1)</f>
      </c>
      <c r="G95" s="47">
        <f>INDEX('1. závod'!$A:$BX,$D95+5,INDEX('Základní list'!$B:$B,MATCH($C95,'Základní list'!$A:$A,0),1)-2)</f>
      </c>
      <c r="H95" s="54">
        <f>INDEX('1. závod'!$A:$BX,$D95+5,INDEX('Základní list'!$B:$B,MATCH($C95,'Základní list'!$A:$A,0),1)-1)</f>
      </c>
      <c r="I95" s="41" t="s">
        <v>92</v>
      </c>
      <c r="J95" s="41">
        <v>11</v>
      </c>
      <c r="K95" s="44">
        <f>INDEX('2. závod'!$A:$BX,$J95+5,INDEX('Základní list'!$B:$B,MATCH($I95,'Základní list'!$A:$A,0),1))</f>
        <v>0</v>
      </c>
      <c r="L95" s="44">
        <f>INDEX('2. závod'!$A:$BX,$J95+5,INDEX('Základní list'!$B:$B,MATCH($I95,'Základní list'!$A:$A,0),1)+1)</f>
      </c>
      <c r="M95" s="47">
        <f>INDEX('2. závod'!$A:$BX,$J95+5,INDEX('Základní list'!$B:$B,MATCH($I95,'Základní list'!$A:$A,0),1)-2)</f>
      </c>
      <c r="N95" s="55">
        <f>INDEX('2. závod'!$A:$BX,$J95+5,INDEX('Základní list'!$B:$B,MATCH($I95,'Základní list'!$A:$A,0),1)-1)</f>
      </c>
    </row>
    <row r="96" spans="2:14" ht="31.5" customHeight="1">
      <c r="B96" s="43">
        <v>64</v>
      </c>
      <c r="C96" s="41" t="s">
        <v>92</v>
      </c>
      <c r="D96" s="41">
        <v>12</v>
      </c>
      <c r="E96" s="44">
        <f>INDEX('1. závod'!$A:$BX,$D96+5,INDEX('Základní list'!$B:$B,MATCH($C96,'Základní list'!$A:$A,0),1))</f>
        <v>0</v>
      </c>
      <c r="F96" s="44">
        <f>INDEX('1. závod'!$A:$BX,$D96+5,INDEX('Základní list'!$B:$B,MATCH($C96,'Základní list'!$A:$A,0),1)+1)</f>
      </c>
      <c r="G96" s="47">
        <f>INDEX('1. závod'!$A:$BX,$D96+5,INDEX('Základní list'!$B:$B,MATCH($C96,'Základní list'!$A:$A,0),1)-2)</f>
      </c>
      <c r="H96" s="54">
        <f>INDEX('1. závod'!$A:$BX,$D96+5,INDEX('Základní list'!$B:$B,MATCH($C96,'Základní list'!$A:$A,0),1)-1)</f>
      </c>
      <c r="I96" s="41" t="s">
        <v>92</v>
      </c>
      <c r="J96" s="41">
        <v>12</v>
      </c>
      <c r="K96" s="44">
        <f>INDEX('2. závod'!$A:$BX,$J96+5,INDEX('Základní list'!$B:$B,MATCH($I96,'Základní list'!$A:$A,0),1))</f>
        <v>0</v>
      </c>
      <c r="L96" s="44">
        <f>INDEX('2. závod'!$A:$BX,$J96+5,INDEX('Základní list'!$B:$B,MATCH($I96,'Základní list'!$A:$A,0),1)+1)</f>
      </c>
      <c r="M96" s="47">
        <f>INDEX('2. závod'!$A:$BX,$J96+5,INDEX('Základní list'!$B:$B,MATCH($I96,'Základní list'!$A:$A,0),1)-2)</f>
      </c>
      <c r="N96" s="55">
        <f>INDEX('2. závod'!$A:$BX,$J96+5,INDEX('Základní list'!$B:$B,MATCH($I96,'Základní list'!$A:$A,0),1)-1)</f>
      </c>
    </row>
    <row r="97" spans="2:14" ht="31.5" customHeight="1">
      <c r="B97" s="43">
        <v>65</v>
      </c>
      <c r="C97" s="41" t="s">
        <v>92</v>
      </c>
      <c r="D97" s="41">
        <v>13</v>
      </c>
      <c r="E97" s="44">
        <f>INDEX('1. závod'!$A:$BX,$D97+5,INDEX('Základní list'!$B:$B,MATCH($C97,'Základní list'!$A:$A,0),1))</f>
        <v>0</v>
      </c>
      <c r="F97" s="44">
        <f>INDEX('1. závod'!$A:$BX,$D97+5,INDEX('Základní list'!$B:$B,MATCH($C97,'Základní list'!$A:$A,0),1)+1)</f>
      </c>
      <c r="G97" s="47">
        <f>INDEX('1. závod'!$A:$BX,$D97+5,INDEX('Základní list'!$B:$B,MATCH($C97,'Základní list'!$A:$A,0),1)-2)</f>
      </c>
      <c r="H97" s="54">
        <f>INDEX('1. závod'!$A:$BX,$D97+5,INDEX('Základní list'!$B:$B,MATCH($C97,'Základní list'!$A:$A,0),1)-1)</f>
      </c>
      <c r="I97" s="41" t="s">
        <v>92</v>
      </c>
      <c r="J97" s="41">
        <v>13</v>
      </c>
      <c r="K97" s="44">
        <f>INDEX('2. závod'!$A:$BX,$J97+5,INDEX('Základní list'!$B:$B,MATCH($I97,'Základní list'!$A:$A,0),1))</f>
        <v>0</v>
      </c>
      <c r="L97" s="44">
        <f>INDEX('2. závod'!$A:$BX,$J97+5,INDEX('Základní list'!$B:$B,MATCH($I97,'Základní list'!$A:$A,0),1)+1)</f>
      </c>
      <c r="M97" s="47">
        <f>INDEX('2. závod'!$A:$BX,$J97+5,INDEX('Základní list'!$B:$B,MATCH($I97,'Základní list'!$A:$A,0),1)-2)</f>
      </c>
      <c r="N97" s="55">
        <f>INDEX('2. závod'!$A:$BX,$J97+5,INDEX('Základní list'!$B:$B,MATCH($I97,'Základní list'!$A:$A,0),1)-1)</f>
      </c>
    </row>
    <row r="98" spans="2:14" ht="31.5" customHeight="1">
      <c r="B98" s="43">
        <v>62</v>
      </c>
      <c r="C98" s="41" t="s">
        <v>92</v>
      </c>
      <c r="D98" s="41">
        <v>14</v>
      </c>
      <c r="E98" s="44">
        <f>INDEX('1. závod'!$A:$BX,$D98+5,INDEX('Základní list'!$B:$B,MATCH($C98,'Základní list'!$A:$A,0),1))</f>
        <v>0</v>
      </c>
      <c r="F98" s="44">
        <f>INDEX('1. závod'!$A:$BX,$D98+5,INDEX('Základní list'!$B:$B,MATCH($C98,'Základní list'!$A:$A,0),1)+1)</f>
      </c>
      <c r="G98" s="47">
        <f>INDEX('1. závod'!$A:$BX,$D98+5,INDEX('Základní list'!$B:$B,MATCH($C98,'Základní list'!$A:$A,0),1)-2)</f>
      </c>
      <c r="H98" s="54">
        <f>INDEX('1. závod'!$A:$BX,$D98+5,INDEX('Základní list'!$B:$B,MATCH($C98,'Základní list'!$A:$A,0),1)-1)</f>
      </c>
      <c r="I98" s="41" t="s">
        <v>92</v>
      </c>
      <c r="J98" s="41">
        <v>14</v>
      </c>
      <c r="K98" s="44">
        <f>INDEX('2. závod'!$A:$BX,$J98+5,INDEX('Základní list'!$B:$B,MATCH($I98,'Základní list'!$A:$A,0),1))</f>
        <v>0</v>
      </c>
      <c r="L98" s="44">
        <f>INDEX('2. závod'!$A:$BX,$J98+5,INDEX('Základní list'!$B:$B,MATCH($I98,'Základní list'!$A:$A,0),1)+1)</f>
      </c>
      <c r="M98" s="47">
        <f>INDEX('2. závod'!$A:$BX,$J98+5,INDEX('Základní list'!$B:$B,MATCH($I98,'Základní list'!$A:$A,0),1)-2)</f>
      </c>
      <c r="N98" s="55">
        <f>INDEX('2. závod'!$A:$BX,$J98+5,INDEX('Základní list'!$B:$B,MATCH($I98,'Základní list'!$A:$A,0),1)-1)</f>
      </c>
    </row>
    <row r="99" spans="2:14" ht="31.5" customHeight="1">
      <c r="B99" s="43">
        <v>63</v>
      </c>
      <c r="C99" s="41" t="s">
        <v>92</v>
      </c>
      <c r="D99" s="41">
        <v>15</v>
      </c>
      <c r="E99" s="44">
        <f>INDEX('1. závod'!$A:$BX,$D99+5,INDEX('Základní list'!$B:$B,MATCH($C99,'Základní list'!$A:$A,0),1))</f>
        <v>0</v>
      </c>
      <c r="F99" s="44">
        <f>INDEX('1. závod'!$A:$BX,$D99+5,INDEX('Základní list'!$B:$B,MATCH($C99,'Základní list'!$A:$A,0),1)+1)</f>
      </c>
      <c r="G99" s="47">
        <f>INDEX('1. závod'!$A:$BX,$D99+5,INDEX('Základní list'!$B:$B,MATCH($C99,'Základní list'!$A:$A,0),1)-2)</f>
      </c>
      <c r="H99" s="54">
        <f>INDEX('1. závod'!$A:$BX,$D99+5,INDEX('Základní list'!$B:$B,MATCH($C99,'Základní list'!$A:$A,0),1)-1)</f>
      </c>
      <c r="I99" s="41" t="s">
        <v>92</v>
      </c>
      <c r="J99" s="41">
        <v>15</v>
      </c>
      <c r="K99" s="44">
        <f>INDEX('2. závod'!$A:$BX,$J99+5,INDEX('Základní list'!$B:$B,MATCH($I99,'Základní list'!$A:$A,0),1))</f>
        <v>0</v>
      </c>
      <c r="L99" s="44">
        <f>INDEX('2. závod'!$A:$BX,$J99+5,INDEX('Základní list'!$B:$B,MATCH($I99,'Základní list'!$A:$A,0),1)+1)</f>
      </c>
      <c r="M99" s="47">
        <f>INDEX('2. závod'!$A:$BX,$J99+5,INDEX('Základní list'!$B:$B,MATCH($I99,'Základní list'!$A:$A,0),1)-2)</f>
      </c>
      <c r="N99" s="55">
        <f>INDEX('2. závod'!$A:$BX,$J99+5,INDEX('Základní list'!$B:$B,MATCH($I99,'Základní list'!$A:$A,0),1)-1)</f>
      </c>
    </row>
    <row r="100" spans="2:14" ht="31.5" customHeight="1">
      <c r="B100" s="43">
        <v>64</v>
      </c>
      <c r="C100" s="41" t="s">
        <v>92</v>
      </c>
      <c r="D100" s="41">
        <v>16</v>
      </c>
      <c r="E100" s="44">
        <f>INDEX('1. závod'!$A:$BX,$D100+5,INDEX('Základní list'!$B:$B,MATCH($C100,'Základní list'!$A:$A,0),1))</f>
        <v>0</v>
      </c>
      <c r="F100" s="44">
        <f>INDEX('1. závod'!$A:$BX,$D100+5,INDEX('Základní list'!$B:$B,MATCH($C100,'Základní list'!$A:$A,0),1)+1)</f>
      </c>
      <c r="G100" s="47">
        <f>INDEX('1. závod'!$A:$BX,$D100+5,INDEX('Základní list'!$B:$B,MATCH($C100,'Základní list'!$A:$A,0),1)-2)</f>
      </c>
      <c r="H100" s="54">
        <f>INDEX('1. závod'!$A:$BX,$D100+5,INDEX('Základní list'!$B:$B,MATCH($C100,'Základní list'!$A:$A,0),1)-1)</f>
      </c>
      <c r="I100" s="41" t="s">
        <v>92</v>
      </c>
      <c r="J100" s="41">
        <v>16</v>
      </c>
      <c r="K100" s="44">
        <f>INDEX('2. závod'!$A:$BX,$J100+5,INDEX('Základní list'!$B:$B,MATCH($I100,'Základní list'!$A:$A,0),1))</f>
        <v>0</v>
      </c>
      <c r="L100" s="44">
        <f>INDEX('2. závod'!$A:$BX,$J100+5,INDEX('Základní list'!$B:$B,MATCH($I100,'Základní list'!$A:$A,0),1)+1)</f>
      </c>
      <c r="M100" s="47">
        <f>INDEX('2. závod'!$A:$BX,$J100+5,INDEX('Základní list'!$B:$B,MATCH($I100,'Základní list'!$A:$A,0),1)-2)</f>
      </c>
      <c r="N100" s="55">
        <f>INDEX('2. závod'!$A:$BX,$J100+5,INDEX('Základní list'!$B:$B,MATCH($I100,'Základní list'!$A:$A,0),1)-1)</f>
      </c>
    </row>
    <row r="101" spans="2:14" ht="31.5" customHeight="1">
      <c r="B101" s="43">
        <v>65</v>
      </c>
      <c r="C101" s="41" t="s">
        <v>92</v>
      </c>
      <c r="D101" s="41">
        <v>17</v>
      </c>
      <c r="E101" s="44">
        <f>INDEX('1. závod'!$A:$BX,$D101+5,INDEX('Základní list'!$B:$B,MATCH($C101,'Základní list'!$A:$A,0),1))</f>
        <v>0</v>
      </c>
      <c r="F101" s="44">
        <f>INDEX('1. závod'!$A:$BX,$D101+5,INDEX('Základní list'!$B:$B,MATCH($C101,'Základní list'!$A:$A,0),1)+1)</f>
      </c>
      <c r="G101" s="47">
        <f>INDEX('1. závod'!$A:$BX,$D101+5,INDEX('Základní list'!$B:$B,MATCH($C101,'Základní list'!$A:$A,0),1)-2)</f>
      </c>
      <c r="H101" s="54">
        <f>INDEX('1. závod'!$A:$BX,$D101+5,INDEX('Základní list'!$B:$B,MATCH($C101,'Základní list'!$A:$A,0),1)-1)</f>
      </c>
      <c r="I101" s="41" t="s">
        <v>92</v>
      </c>
      <c r="J101" s="41">
        <v>17</v>
      </c>
      <c r="K101" s="44">
        <f>INDEX('2. závod'!$A:$BX,$J101+5,INDEX('Základní list'!$B:$B,MATCH($I101,'Základní list'!$A:$A,0),1))</f>
        <v>0</v>
      </c>
      <c r="L101" s="44">
        <f>INDEX('2. závod'!$A:$BX,$J101+5,INDEX('Základní list'!$B:$B,MATCH($I101,'Základní list'!$A:$A,0),1)+1)</f>
      </c>
      <c r="M101" s="47">
        <f>INDEX('2. závod'!$A:$BX,$J101+5,INDEX('Základní list'!$B:$B,MATCH($I101,'Základní list'!$A:$A,0),1)-2)</f>
      </c>
      <c r="N101" s="55">
        <f>INDEX('2. závod'!$A:$BX,$J101+5,INDEX('Základní list'!$B:$B,MATCH($I101,'Základní list'!$A:$A,0),1)-1)</f>
      </c>
    </row>
    <row r="102" spans="2:14" ht="31.5" customHeight="1">
      <c r="B102" s="43">
        <v>63</v>
      </c>
      <c r="C102" s="41" t="s">
        <v>92</v>
      </c>
      <c r="D102" s="41">
        <v>18</v>
      </c>
      <c r="E102" s="44">
        <f>INDEX('1. závod'!$A:$BX,$D102+5,INDEX('Základní list'!$B:$B,MATCH($C102,'Základní list'!$A:$A,0),1))</f>
        <v>0</v>
      </c>
      <c r="F102" s="44">
        <f>INDEX('1. závod'!$A:$BX,$D102+5,INDEX('Základní list'!$B:$B,MATCH($C102,'Základní list'!$A:$A,0),1)+1)</f>
      </c>
      <c r="G102" s="47">
        <f>INDEX('1. závod'!$A:$BX,$D102+5,INDEX('Základní list'!$B:$B,MATCH($C102,'Základní list'!$A:$A,0),1)-2)</f>
      </c>
      <c r="H102" s="54">
        <f>INDEX('1. závod'!$A:$BX,$D102+5,INDEX('Základní list'!$B:$B,MATCH($C102,'Základní list'!$A:$A,0),1)-1)</f>
      </c>
      <c r="I102" s="41" t="s">
        <v>92</v>
      </c>
      <c r="J102" s="41">
        <v>18</v>
      </c>
      <c r="K102" s="44">
        <f>INDEX('2. závod'!$A:$BX,$J102+5,INDEX('Základní list'!$B:$B,MATCH($I102,'Základní list'!$A:$A,0),1))</f>
        <v>0</v>
      </c>
      <c r="L102" s="44">
        <f>INDEX('2. závod'!$A:$BX,$J102+5,INDEX('Základní list'!$B:$B,MATCH($I102,'Základní list'!$A:$A,0),1)+1)</f>
      </c>
      <c r="M102" s="47">
        <f>INDEX('2. závod'!$A:$BX,$J102+5,INDEX('Základní list'!$B:$B,MATCH($I102,'Základní list'!$A:$A,0),1)-2)</f>
      </c>
      <c r="N102" s="55">
        <f>INDEX('2. závod'!$A:$BX,$J102+5,INDEX('Základní list'!$B:$B,MATCH($I102,'Základní list'!$A:$A,0),1)-1)</f>
      </c>
    </row>
    <row r="103" spans="2:14" ht="31.5" customHeight="1">
      <c r="B103" s="43">
        <v>64</v>
      </c>
      <c r="C103" s="41" t="s">
        <v>92</v>
      </c>
      <c r="D103" s="41">
        <v>19</v>
      </c>
      <c r="E103" s="44">
        <f>INDEX('1. závod'!$A:$BX,$D103+5,INDEX('Základní list'!$B:$B,MATCH($C103,'Základní list'!$A:$A,0),1))</f>
        <v>0</v>
      </c>
      <c r="F103" s="44">
        <f>INDEX('1. závod'!$A:$BX,$D103+5,INDEX('Základní list'!$B:$B,MATCH($C103,'Základní list'!$A:$A,0),1)+1)</f>
      </c>
      <c r="G103" s="47">
        <f>INDEX('1. závod'!$A:$BX,$D103+5,INDEX('Základní list'!$B:$B,MATCH($C103,'Základní list'!$A:$A,0),1)-2)</f>
      </c>
      <c r="H103" s="54">
        <f>INDEX('1. závod'!$A:$BX,$D103+5,INDEX('Základní list'!$B:$B,MATCH($C103,'Základní list'!$A:$A,0),1)-1)</f>
      </c>
      <c r="I103" s="41" t="s">
        <v>92</v>
      </c>
      <c r="J103" s="41">
        <v>19</v>
      </c>
      <c r="K103" s="44">
        <f>INDEX('2. závod'!$A:$BX,$J103+5,INDEX('Základní list'!$B:$B,MATCH($I103,'Základní list'!$A:$A,0),1))</f>
        <v>0</v>
      </c>
      <c r="L103" s="44">
        <f>INDEX('2. závod'!$A:$BX,$J103+5,INDEX('Základní list'!$B:$B,MATCH($I103,'Základní list'!$A:$A,0),1)+1)</f>
      </c>
      <c r="M103" s="47">
        <f>INDEX('2. závod'!$A:$BX,$J103+5,INDEX('Základní list'!$B:$B,MATCH($I103,'Základní list'!$A:$A,0),1)-2)</f>
      </c>
      <c r="N103" s="55">
        <f>INDEX('2. závod'!$A:$BX,$J103+5,INDEX('Základní list'!$B:$B,MATCH($I103,'Základní list'!$A:$A,0),1)-1)</f>
      </c>
    </row>
    <row r="104" spans="2:14" ht="31.5" customHeight="1">
      <c r="B104" s="43">
        <v>65</v>
      </c>
      <c r="C104" s="41" t="s">
        <v>92</v>
      </c>
      <c r="D104" s="41">
        <v>20</v>
      </c>
      <c r="E104" s="44">
        <f>INDEX('1. závod'!$A:$BX,$D104+5,INDEX('Základní list'!$B:$B,MATCH($C104,'Základní list'!$A:$A,0),1))</f>
        <v>0</v>
      </c>
      <c r="F104" s="44">
        <f>INDEX('1. závod'!$A:$BX,$D104+5,INDEX('Základní list'!$B:$B,MATCH($C104,'Základní list'!$A:$A,0),1)+1)</f>
      </c>
      <c r="G104" s="47">
        <f>INDEX('1. závod'!$A:$BX,$D104+5,INDEX('Základní list'!$B:$B,MATCH($C104,'Základní list'!$A:$A,0),1)-2)</f>
      </c>
      <c r="H104" s="54">
        <f>INDEX('1. závod'!$A:$BX,$D104+5,INDEX('Základní list'!$B:$B,MATCH($C104,'Základní list'!$A:$A,0),1)-1)</f>
      </c>
      <c r="I104" s="41" t="s">
        <v>92</v>
      </c>
      <c r="J104" s="41">
        <v>20</v>
      </c>
      <c r="K104" s="44">
        <f>INDEX('2. závod'!$A:$BX,$J104+5,INDEX('Základní list'!$B:$B,MATCH($I104,'Základní list'!$A:$A,0),1))</f>
        <v>0</v>
      </c>
      <c r="L104" s="44">
        <f>INDEX('2. závod'!$A:$BX,$J104+5,INDEX('Základní list'!$B:$B,MATCH($I104,'Základní list'!$A:$A,0),1)+1)</f>
      </c>
      <c r="M104" s="47">
        <f>INDEX('2. závod'!$A:$BX,$J104+5,INDEX('Základní list'!$B:$B,MATCH($I104,'Základní list'!$A:$A,0),1)-2)</f>
      </c>
      <c r="N104" s="55">
        <f>INDEX('2. závod'!$A:$BX,$J104+5,INDEX('Základní list'!$B:$B,MATCH($I104,'Základní list'!$A:$A,0),1)-1)</f>
      </c>
    </row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</sheetData>
  <sheetProtection/>
  <autoFilter ref="C4:N63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23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Linhart, Jan (EGF)</cp:lastModifiedBy>
  <cp:lastPrinted>2017-05-07T11:25:20Z</cp:lastPrinted>
  <dcterms:created xsi:type="dcterms:W3CDTF">2001-02-19T07:45:56Z</dcterms:created>
  <dcterms:modified xsi:type="dcterms:W3CDTF">2017-05-11T09:36:22Z</dcterms:modified>
  <cp:category/>
  <cp:version/>
  <cp:contentType/>
  <cp:contentStatus/>
</cp:coreProperties>
</file>